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# PAVIMENTAÇÃO\CALÇAMENTOS\2024\ALTO CARAVAGIO\LICITAÇÃO-2024\"/>
    </mc:Choice>
  </mc:AlternateContent>
  <xr:revisionPtr revIDLastSave="0" documentId="13_ncr:1_{725D69C1-383F-40BD-A151-183743A8853C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ORÇAMENTO" sheetId="1" r:id="rId1"/>
    <sheet name="CRONOGRAMA" sheetId="2" r:id="rId2"/>
    <sheet name="BDI" sheetId="6" r:id="rId3"/>
  </sheets>
  <externalReferences>
    <externalReference r:id="rId4"/>
  </externalReferences>
  <definedNames>
    <definedName name="_xlnm._FilterDatabase" localSheetId="0" hidden="1">ORÇAMENTO!$A$10:$G$35</definedName>
    <definedName name="_xlnm.Print_Area" localSheetId="1">CRONOGRAMA!$A$1:$CF$60</definedName>
    <definedName name="_xlnm.Print_Area" localSheetId="0">ORÇAMENTO!$A$1:$G$43</definedName>
    <definedName name="Import.CR">[1]Dados!$G$8</definedName>
    <definedName name="Import.Município">[1]Dados!$G$7</definedName>
    <definedName name="Import.Proponente">[1]Dados!$G$6</definedName>
  </definedNames>
  <calcPr calcId="191029"/>
</workbook>
</file>

<file path=xl/calcChain.xml><?xml version="1.0" encoding="utf-8"?>
<calcChain xmlns="http://schemas.openxmlformats.org/spreadsheetml/2006/main">
  <c r="D28" i="6" l="1"/>
  <c r="BC21" i="2"/>
  <c r="BC20" i="2"/>
  <c r="BC19" i="2"/>
  <c r="C23" i="2"/>
  <c r="C22" i="2"/>
  <c r="C21" i="2"/>
  <c r="C20" i="2"/>
  <c r="C19" i="2"/>
  <c r="C18" i="2"/>
  <c r="B23" i="2"/>
  <c r="B22" i="2"/>
  <c r="B21" i="2"/>
  <c r="B20" i="2"/>
  <c r="B19" i="2"/>
  <c r="B18" i="2"/>
  <c r="B17" i="2"/>
  <c r="C17" i="2"/>
  <c r="H27" i="1"/>
  <c r="H25" i="1"/>
  <c r="H23" i="1"/>
  <c r="H19" i="1"/>
  <c r="H16" i="1"/>
  <c r="H13" i="1"/>
  <c r="N28" i="1"/>
  <c r="G29" i="1"/>
  <c r="I24" i="1" l="1"/>
  <c r="I22" i="1"/>
  <c r="I13" i="1"/>
  <c r="I16" i="1"/>
  <c r="F16" i="1" s="1"/>
  <c r="I17" i="1"/>
  <c r="I18" i="1"/>
  <c r="I19" i="1"/>
  <c r="I20" i="1"/>
  <c r="I21" i="1"/>
  <c r="I23" i="1"/>
  <c r="I25" i="1"/>
  <c r="I27" i="1"/>
  <c r="I28" i="1"/>
  <c r="I29" i="1"/>
  <c r="I30" i="1"/>
  <c r="I31" i="1"/>
  <c r="I32" i="1"/>
  <c r="I33" i="1"/>
  <c r="I34" i="1"/>
  <c r="I35" i="1"/>
  <c r="I36" i="1"/>
  <c r="I11" i="1"/>
  <c r="I12" i="1"/>
  <c r="F12" i="1" s="1"/>
  <c r="G12" i="1" s="1"/>
  <c r="F29" i="1" l="1"/>
  <c r="F28" i="1"/>
  <c r="G28" i="1"/>
  <c r="F27" i="1"/>
  <c r="G27" i="1" s="1"/>
  <c r="F24" i="1"/>
  <c r="G24" i="1" s="1"/>
  <c r="F23" i="1"/>
  <c r="G23" i="1" s="1"/>
  <c r="F22" i="1"/>
  <c r="G22" i="1" s="1"/>
  <c r="F20" i="1"/>
  <c r="G20" i="1" s="1"/>
  <c r="F19" i="1"/>
  <c r="G19" i="1" s="1"/>
  <c r="F25" i="1"/>
  <c r="G25" i="1" s="1"/>
  <c r="G16" i="1"/>
  <c r="F21" i="1"/>
  <c r="G21" i="1" s="1"/>
  <c r="F18" i="1"/>
  <c r="G18" i="1" s="1"/>
  <c r="F17" i="1"/>
  <c r="G17" i="1" s="1"/>
  <c r="F13" i="1"/>
  <c r="G13" i="1" s="1"/>
  <c r="H11" i="1" s="1"/>
  <c r="D22" i="6"/>
  <c r="H14" i="1" l="1"/>
  <c r="C43" i="6"/>
  <c r="B29" i="6"/>
  <c r="C30" i="6" l="1"/>
  <c r="C32" i="6" l="1"/>
  <c r="C37" i="6"/>
  <c r="AC13" i="2"/>
  <c r="BE13" i="2" s="1"/>
  <c r="AD23" i="2"/>
  <c r="BF23" i="2" s="1"/>
  <c r="AD22" i="2"/>
  <c r="BF22" i="2" s="1"/>
  <c r="AD21" i="2"/>
  <c r="BF21" i="2" s="1"/>
  <c r="AD20" i="2"/>
  <c r="BF20" i="2" s="1"/>
  <c r="AD19" i="2"/>
  <c r="BF19" i="2" s="1"/>
  <c r="AD18" i="2"/>
  <c r="BF18" i="2" s="1"/>
  <c r="AD17" i="2"/>
  <c r="BF17" i="2" s="1"/>
  <c r="F35" i="1" l="1"/>
  <c r="G35" i="1" s="1"/>
  <c r="F31" i="1"/>
  <c r="G31" i="1" s="1"/>
  <c r="F34" i="1"/>
  <c r="G34" i="1" s="1"/>
  <c r="F33" i="1"/>
  <c r="G33" i="1" s="1"/>
  <c r="H33" i="1" s="1"/>
  <c r="AE23" i="2" s="1"/>
  <c r="BG23" i="2" s="1"/>
  <c r="F32" i="1"/>
  <c r="G32" i="1" s="1"/>
  <c r="F30" i="1"/>
  <c r="G30" i="1" s="1"/>
  <c r="H30" i="1" s="1"/>
  <c r="AE22" i="2" s="1"/>
  <c r="BG22" i="2" s="1"/>
  <c r="AE20" i="2"/>
  <c r="BG20" i="2" s="1"/>
  <c r="AE21" i="2"/>
  <c r="BG21" i="2" s="1"/>
  <c r="F17" i="2"/>
  <c r="H17" i="2" s="1"/>
  <c r="J17" i="2" s="1"/>
  <c r="L17" i="2" s="1"/>
  <c r="N17" i="2" s="1"/>
  <c r="P17" i="2" s="1"/>
  <c r="R17" i="2" s="1"/>
  <c r="T17" i="2" s="1"/>
  <c r="V17" i="2" s="1"/>
  <c r="X17" i="2" s="1"/>
  <c r="Z17" i="2" s="1"/>
  <c r="AB17" i="2" s="1"/>
  <c r="AH17" i="2" s="1"/>
  <c r="AJ17" i="2" s="1"/>
  <c r="AL17" i="2" s="1"/>
  <c r="AN17" i="2" s="1"/>
  <c r="AP17" i="2" s="1"/>
  <c r="AR17" i="2" s="1"/>
  <c r="AT17" i="2" s="1"/>
  <c r="AV17" i="2" s="1"/>
  <c r="AX17" i="2" s="1"/>
  <c r="AZ17" i="2" s="1"/>
  <c r="BB17" i="2" s="1"/>
  <c r="BD17" i="2" s="1"/>
  <c r="BJ17" i="2" s="1"/>
  <c r="BL17" i="2" s="1"/>
  <c r="BN17" i="2" s="1"/>
  <c r="BP17" i="2" s="1"/>
  <c r="BR17" i="2" s="1"/>
  <c r="BT17" i="2" s="1"/>
  <c r="BV17" i="2" s="1"/>
  <c r="BX17" i="2" s="1"/>
  <c r="BZ17" i="2" s="1"/>
  <c r="CB17" i="2" s="1"/>
  <c r="CD17" i="2" s="1"/>
  <c r="CF17" i="2" s="1"/>
  <c r="F18" i="2"/>
  <c r="H18" i="2" s="1"/>
  <c r="J18" i="2" s="1"/>
  <c r="L18" i="2" s="1"/>
  <c r="N18" i="2" s="1"/>
  <c r="P18" i="2" s="1"/>
  <c r="R18" i="2" s="1"/>
  <c r="T18" i="2" s="1"/>
  <c r="V18" i="2" s="1"/>
  <c r="X18" i="2" s="1"/>
  <c r="Z18" i="2" s="1"/>
  <c r="AB18" i="2" s="1"/>
  <c r="AH18" i="2" s="1"/>
  <c r="AJ18" i="2" s="1"/>
  <c r="AL18" i="2" s="1"/>
  <c r="AN18" i="2" s="1"/>
  <c r="AP18" i="2" s="1"/>
  <c r="AR18" i="2" s="1"/>
  <c r="AT18" i="2" s="1"/>
  <c r="AV18" i="2" s="1"/>
  <c r="AX18" i="2" s="1"/>
  <c r="AZ18" i="2" s="1"/>
  <c r="BB18" i="2" s="1"/>
  <c r="F19" i="2"/>
  <c r="H19" i="2" s="1"/>
  <c r="J19" i="2" s="1"/>
  <c r="L19" i="2" s="1"/>
  <c r="N19" i="2" s="1"/>
  <c r="P19" i="2" s="1"/>
  <c r="R19" i="2" s="1"/>
  <c r="T19" i="2" s="1"/>
  <c r="V19" i="2" s="1"/>
  <c r="X19" i="2" s="1"/>
  <c r="Z19" i="2" s="1"/>
  <c r="AB19" i="2" s="1"/>
  <c r="AH19" i="2" s="1"/>
  <c r="AJ19" i="2" s="1"/>
  <c r="AL19" i="2" s="1"/>
  <c r="AN19" i="2" s="1"/>
  <c r="AP19" i="2" s="1"/>
  <c r="AR19" i="2" s="1"/>
  <c r="AT19" i="2" s="1"/>
  <c r="AV19" i="2" s="1"/>
  <c r="AX19" i="2" s="1"/>
  <c r="AZ19" i="2" s="1"/>
  <c r="BB19" i="2" s="1"/>
  <c r="F20" i="2"/>
  <c r="H20" i="2" s="1"/>
  <c r="J20" i="2" s="1"/>
  <c r="L20" i="2" s="1"/>
  <c r="N20" i="2" s="1"/>
  <c r="P20" i="2" s="1"/>
  <c r="R20" i="2" s="1"/>
  <c r="T20" i="2" s="1"/>
  <c r="V20" i="2" s="1"/>
  <c r="X20" i="2" s="1"/>
  <c r="Z20" i="2" s="1"/>
  <c r="AB20" i="2" s="1"/>
  <c r="AH20" i="2" s="1"/>
  <c r="AJ20" i="2" s="1"/>
  <c r="AL20" i="2" s="1"/>
  <c r="AN20" i="2" s="1"/>
  <c r="AP20" i="2" s="1"/>
  <c r="AR20" i="2" s="1"/>
  <c r="AT20" i="2" s="1"/>
  <c r="AV20" i="2" s="1"/>
  <c r="AX20" i="2" s="1"/>
  <c r="AZ20" i="2" s="1"/>
  <c r="BB20" i="2" s="1"/>
  <c r="F21" i="2"/>
  <c r="H21" i="2" s="1"/>
  <c r="J21" i="2" s="1"/>
  <c r="L21" i="2" s="1"/>
  <c r="N21" i="2" s="1"/>
  <c r="P21" i="2" s="1"/>
  <c r="R21" i="2" s="1"/>
  <c r="T21" i="2" s="1"/>
  <c r="V21" i="2" s="1"/>
  <c r="X21" i="2" s="1"/>
  <c r="Z21" i="2" s="1"/>
  <c r="AB21" i="2" s="1"/>
  <c r="AH21" i="2" s="1"/>
  <c r="AJ21" i="2" s="1"/>
  <c r="AL21" i="2" s="1"/>
  <c r="AN21" i="2" s="1"/>
  <c r="AP21" i="2" s="1"/>
  <c r="AR21" i="2" s="1"/>
  <c r="AT21" i="2" s="1"/>
  <c r="AV21" i="2" s="1"/>
  <c r="AX21" i="2" s="1"/>
  <c r="AZ21" i="2" s="1"/>
  <c r="BB21" i="2" s="1"/>
  <c r="F22" i="2"/>
  <c r="H22" i="2" s="1"/>
  <c r="J22" i="2" s="1"/>
  <c r="L22" i="2" s="1"/>
  <c r="N22" i="2" s="1"/>
  <c r="P22" i="2" s="1"/>
  <c r="R22" i="2" s="1"/>
  <c r="T22" i="2" s="1"/>
  <c r="V22" i="2" s="1"/>
  <c r="X22" i="2" s="1"/>
  <c r="Z22" i="2" s="1"/>
  <c r="AB22" i="2" s="1"/>
  <c r="AH22" i="2" s="1"/>
  <c r="AJ22" i="2" s="1"/>
  <c r="AL22" i="2" s="1"/>
  <c r="AN22" i="2" s="1"/>
  <c r="AP22" i="2" s="1"/>
  <c r="AR22" i="2" s="1"/>
  <c r="AT22" i="2" s="1"/>
  <c r="AV22" i="2" s="1"/>
  <c r="AX22" i="2" s="1"/>
  <c r="AZ22" i="2" s="1"/>
  <c r="BB22" i="2" s="1"/>
  <c r="F23" i="2"/>
  <c r="H23" i="2" s="1"/>
  <c r="J23" i="2" s="1"/>
  <c r="L23" i="2" s="1"/>
  <c r="N23" i="2" s="1"/>
  <c r="P23" i="2" s="1"/>
  <c r="R23" i="2" s="1"/>
  <c r="T23" i="2" s="1"/>
  <c r="V23" i="2" s="1"/>
  <c r="X23" i="2" s="1"/>
  <c r="Z23" i="2" s="1"/>
  <c r="AB23" i="2" s="1"/>
  <c r="AH23" i="2" s="1"/>
  <c r="AJ23" i="2" s="1"/>
  <c r="AL23" i="2" s="1"/>
  <c r="AN23" i="2" s="1"/>
  <c r="AP23" i="2" s="1"/>
  <c r="AR23" i="2" s="1"/>
  <c r="AT23" i="2" s="1"/>
  <c r="AV23" i="2" s="1"/>
  <c r="AX23" i="2" s="1"/>
  <c r="AZ23" i="2" s="1"/>
  <c r="BB23" i="2" s="1"/>
  <c r="BD23" i="2" s="1"/>
  <c r="BJ23" i="2" s="1"/>
  <c r="BL23" i="2" s="1"/>
  <c r="BN23" i="2" s="1"/>
  <c r="BP23" i="2" s="1"/>
  <c r="BR23" i="2" s="1"/>
  <c r="BT23" i="2" s="1"/>
  <c r="BV23" i="2" s="1"/>
  <c r="BX23" i="2" s="1"/>
  <c r="BZ23" i="2" s="1"/>
  <c r="CB23" i="2" s="1"/>
  <c r="CD23" i="2" s="1"/>
  <c r="CF23" i="2" s="1"/>
  <c r="F24" i="2"/>
  <c r="H24" i="2" s="1"/>
  <c r="J24" i="2" s="1"/>
  <c r="L24" i="2" s="1"/>
  <c r="N24" i="2" s="1"/>
  <c r="P24" i="2" s="1"/>
  <c r="R24" i="2" s="1"/>
  <c r="T24" i="2" s="1"/>
  <c r="V24" i="2" s="1"/>
  <c r="X24" i="2" s="1"/>
  <c r="Z24" i="2" s="1"/>
  <c r="AB24" i="2" s="1"/>
  <c r="AH24" i="2" s="1"/>
  <c r="AJ24" i="2" s="1"/>
  <c r="AL24" i="2" s="1"/>
  <c r="AN24" i="2" s="1"/>
  <c r="AP24" i="2" s="1"/>
  <c r="AR24" i="2" s="1"/>
  <c r="AT24" i="2" s="1"/>
  <c r="AV24" i="2" s="1"/>
  <c r="AX24" i="2" s="1"/>
  <c r="AZ24" i="2" s="1"/>
  <c r="BB24" i="2" s="1"/>
  <c r="BD24" i="2" s="1"/>
  <c r="BJ24" i="2" s="1"/>
  <c r="BL24" i="2" s="1"/>
  <c r="BN24" i="2" s="1"/>
  <c r="BP24" i="2" s="1"/>
  <c r="BR24" i="2" s="1"/>
  <c r="BT24" i="2" s="1"/>
  <c r="BV24" i="2" s="1"/>
  <c r="BX24" i="2" s="1"/>
  <c r="BZ24" i="2" s="1"/>
  <c r="CB24" i="2" s="1"/>
  <c r="CD24" i="2" s="1"/>
  <c r="CF24" i="2" s="1"/>
  <c r="F25" i="2"/>
  <c r="H25" i="2" s="1"/>
  <c r="J25" i="2" s="1"/>
  <c r="L25" i="2" s="1"/>
  <c r="N25" i="2" s="1"/>
  <c r="P25" i="2" s="1"/>
  <c r="R25" i="2" s="1"/>
  <c r="T25" i="2" s="1"/>
  <c r="V25" i="2" s="1"/>
  <c r="X25" i="2" s="1"/>
  <c r="Z25" i="2" s="1"/>
  <c r="AB25" i="2" s="1"/>
  <c r="AH25" i="2" s="1"/>
  <c r="AJ25" i="2" s="1"/>
  <c r="AL25" i="2" s="1"/>
  <c r="AN25" i="2" s="1"/>
  <c r="AP25" i="2" s="1"/>
  <c r="AR25" i="2" s="1"/>
  <c r="AT25" i="2" s="1"/>
  <c r="AV25" i="2" s="1"/>
  <c r="AX25" i="2" s="1"/>
  <c r="AZ25" i="2" s="1"/>
  <c r="BB25" i="2" s="1"/>
  <c r="BD25" i="2" s="1"/>
  <c r="BJ25" i="2" s="1"/>
  <c r="BL25" i="2" s="1"/>
  <c r="BN25" i="2" s="1"/>
  <c r="BP25" i="2" s="1"/>
  <c r="BR25" i="2" s="1"/>
  <c r="BT25" i="2" s="1"/>
  <c r="BV25" i="2" s="1"/>
  <c r="BX25" i="2" s="1"/>
  <c r="BZ25" i="2" s="1"/>
  <c r="CB25" i="2" s="1"/>
  <c r="CD25" i="2" s="1"/>
  <c r="CF25" i="2" s="1"/>
  <c r="F26" i="2"/>
  <c r="H26" i="2" s="1"/>
  <c r="J26" i="2" s="1"/>
  <c r="L26" i="2" s="1"/>
  <c r="N26" i="2" s="1"/>
  <c r="P26" i="2" s="1"/>
  <c r="R26" i="2" s="1"/>
  <c r="T26" i="2" s="1"/>
  <c r="V26" i="2" s="1"/>
  <c r="X26" i="2" s="1"/>
  <c r="Z26" i="2" s="1"/>
  <c r="AB26" i="2" s="1"/>
  <c r="AH26" i="2" s="1"/>
  <c r="AJ26" i="2" s="1"/>
  <c r="AL26" i="2" s="1"/>
  <c r="AN26" i="2" s="1"/>
  <c r="AP26" i="2" s="1"/>
  <c r="AR26" i="2" s="1"/>
  <c r="AT26" i="2" s="1"/>
  <c r="AV26" i="2" s="1"/>
  <c r="AX26" i="2" s="1"/>
  <c r="AZ26" i="2" s="1"/>
  <c r="BB26" i="2" s="1"/>
  <c r="BD26" i="2" s="1"/>
  <c r="BJ26" i="2" s="1"/>
  <c r="BL26" i="2" s="1"/>
  <c r="BN26" i="2" s="1"/>
  <c r="BP26" i="2" s="1"/>
  <c r="BR26" i="2" s="1"/>
  <c r="BT26" i="2" s="1"/>
  <c r="BV26" i="2" s="1"/>
  <c r="BX26" i="2" s="1"/>
  <c r="BZ26" i="2" s="1"/>
  <c r="CB26" i="2" s="1"/>
  <c r="CD26" i="2" s="1"/>
  <c r="CF26" i="2" s="1"/>
  <c r="F27" i="2"/>
  <c r="H27" i="2" s="1"/>
  <c r="J27" i="2" s="1"/>
  <c r="L27" i="2" s="1"/>
  <c r="N27" i="2" s="1"/>
  <c r="P27" i="2" s="1"/>
  <c r="R27" i="2" s="1"/>
  <c r="T27" i="2" s="1"/>
  <c r="V27" i="2" s="1"/>
  <c r="X27" i="2" s="1"/>
  <c r="Z27" i="2" s="1"/>
  <c r="AB27" i="2" s="1"/>
  <c r="AH27" i="2" s="1"/>
  <c r="AJ27" i="2" s="1"/>
  <c r="AL27" i="2" s="1"/>
  <c r="AN27" i="2" s="1"/>
  <c r="AP27" i="2" s="1"/>
  <c r="AR27" i="2" s="1"/>
  <c r="AT27" i="2" s="1"/>
  <c r="AV27" i="2" s="1"/>
  <c r="AX27" i="2" s="1"/>
  <c r="AZ27" i="2" s="1"/>
  <c r="BB27" i="2" s="1"/>
  <c r="BD27" i="2" s="1"/>
  <c r="BJ27" i="2" s="1"/>
  <c r="BL27" i="2" s="1"/>
  <c r="BN27" i="2" s="1"/>
  <c r="BP27" i="2" s="1"/>
  <c r="BR27" i="2" s="1"/>
  <c r="BT27" i="2" s="1"/>
  <c r="BV27" i="2" s="1"/>
  <c r="BX27" i="2" s="1"/>
  <c r="BZ27" i="2" s="1"/>
  <c r="CB27" i="2" s="1"/>
  <c r="CD27" i="2" s="1"/>
  <c r="CF27" i="2" s="1"/>
  <c r="F28" i="2"/>
  <c r="H28" i="2" s="1"/>
  <c r="J28" i="2" s="1"/>
  <c r="L28" i="2" s="1"/>
  <c r="N28" i="2" s="1"/>
  <c r="P28" i="2" s="1"/>
  <c r="R28" i="2" s="1"/>
  <c r="T28" i="2" s="1"/>
  <c r="V28" i="2" s="1"/>
  <c r="X28" i="2" s="1"/>
  <c r="Z28" i="2" s="1"/>
  <c r="AB28" i="2" s="1"/>
  <c r="AH28" i="2" s="1"/>
  <c r="AJ28" i="2" s="1"/>
  <c r="AL28" i="2" s="1"/>
  <c r="AN28" i="2" s="1"/>
  <c r="AP28" i="2" s="1"/>
  <c r="AR28" i="2" s="1"/>
  <c r="AT28" i="2" s="1"/>
  <c r="AV28" i="2" s="1"/>
  <c r="AX28" i="2" s="1"/>
  <c r="AZ28" i="2" s="1"/>
  <c r="BB28" i="2" s="1"/>
  <c r="BD28" i="2" s="1"/>
  <c r="BJ28" i="2" s="1"/>
  <c r="BL28" i="2" s="1"/>
  <c r="BN28" i="2" s="1"/>
  <c r="BP28" i="2" s="1"/>
  <c r="BR28" i="2" s="1"/>
  <c r="BT28" i="2" s="1"/>
  <c r="BV28" i="2" s="1"/>
  <c r="BX28" i="2" s="1"/>
  <c r="BZ28" i="2" s="1"/>
  <c r="CB28" i="2" s="1"/>
  <c r="CD28" i="2" s="1"/>
  <c r="CF28" i="2" s="1"/>
  <c r="F29" i="2"/>
  <c r="H29" i="2" s="1"/>
  <c r="J29" i="2" s="1"/>
  <c r="L29" i="2" s="1"/>
  <c r="N29" i="2" s="1"/>
  <c r="P29" i="2" s="1"/>
  <c r="R29" i="2" s="1"/>
  <c r="T29" i="2" s="1"/>
  <c r="V29" i="2" s="1"/>
  <c r="X29" i="2" s="1"/>
  <c r="Z29" i="2" s="1"/>
  <c r="AB29" i="2" s="1"/>
  <c r="AH29" i="2" s="1"/>
  <c r="AJ29" i="2" s="1"/>
  <c r="AL29" i="2" s="1"/>
  <c r="AN29" i="2" s="1"/>
  <c r="AP29" i="2" s="1"/>
  <c r="AR29" i="2" s="1"/>
  <c r="AT29" i="2" s="1"/>
  <c r="AV29" i="2" s="1"/>
  <c r="AX29" i="2" s="1"/>
  <c r="AZ29" i="2" s="1"/>
  <c r="BB29" i="2" s="1"/>
  <c r="BD29" i="2" s="1"/>
  <c r="BJ29" i="2" s="1"/>
  <c r="BL29" i="2" s="1"/>
  <c r="BN29" i="2" s="1"/>
  <c r="BP29" i="2" s="1"/>
  <c r="BR29" i="2" s="1"/>
  <c r="BT29" i="2" s="1"/>
  <c r="BV29" i="2" s="1"/>
  <c r="BX29" i="2" s="1"/>
  <c r="BZ29" i="2" s="1"/>
  <c r="CB29" i="2" s="1"/>
  <c r="CD29" i="2" s="1"/>
  <c r="CF29" i="2" s="1"/>
  <c r="F30" i="2"/>
  <c r="H30" i="2" s="1"/>
  <c r="J30" i="2" s="1"/>
  <c r="L30" i="2" s="1"/>
  <c r="N30" i="2" s="1"/>
  <c r="P30" i="2" s="1"/>
  <c r="R30" i="2" s="1"/>
  <c r="T30" i="2" s="1"/>
  <c r="V30" i="2" s="1"/>
  <c r="X30" i="2" s="1"/>
  <c r="Z30" i="2" s="1"/>
  <c r="AB30" i="2" s="1"/>
  <c r="AH30" i="2" s="1"/>
  <c r="AJ30" i="2" s="1"/>
  <c r="AL30" i="2" s="1"/>
  <c r="AN30" i="2" s="1"/>
  <c r="AP30" i="2" s="1"/>
  <c r="AR30" i="2" s="1"/>
  <c r="AT30" i="2" s="1"/>
  <c r="AV30" i="2" s="1"/>
  <c r="AX30" i="2" s="1"/>
  <c r="AZ30" i="2" s="1"/>
  <c r="BB30" i="2" s="1"/>
  <c r="BD30" i="2" s="1"/>
  <c r="BJ30" i="2" s="1"/>
  <c r="BL30" i="2" s="1"/>
  <c r="BN30" i="2" s="1"/>
  <c r="BP30" i="2" s="1"/>
  <c r="BR30" i="2" s="1"/>
  <c r="BT30" i="2" s="1"/>
  <c r="BV30" i="2" s="1"/>
  <c r="BX30" i="2" s="1"/>
  <c r="BZ30" i="2" s="1"/>
  <c r="CB30" i="2" s="1"/>
  <c r="CD30" i="2" s="1"/>
  <c r="CF30" i="2" s="1"/>
  <c r="F31" i="2"/>
  <c r="H31" i="2" s="1"/>
  <c r="J31" i="2" s="1"/>
  <c r="L31" i="2" s="1"/>
  <c r="N31" i="2" s="1"/>
  <c r="P31" i="2" s="1"/>
  <c r="R31" i="2" s="1"/>
  <c r="T31" i="2" s="1"/>
  <c r="V31" i="2" s="1"/>
  <c r="X31" i="2" s="1"/>
  <c r="Z31" i="2" s="1"/>
  <c r="AB31" i="2" s="1"/>
  <c r="AH31" i="2" s="1"/>
  <c r="AJ31" i="2" s="1"/>
  <c r="AL31" i="2" s="1"/>
  <c r="AN31" i="2" s="1"/>
  <c r="AP31" i="2" s="1"/>
  <c r="AR31" i="2" s="1"/>
  <c r="AT31" i="2" s="1"/>
  <c r="AV31" i="2" s="1"/>
  <c r="AX31" i="2" s="1"/>
  <c r="AZ31" i="2" s="1"/>
  <c r="BB31" i="2" s="1"/>
  <c r="BD31" i="2" s="1"/>
  <c r="BJ31" i="2" s="1"/>
  <c r="BL31" i="2" s="1"/>
  <c r="BN31" i="2" s="1"/>
  <c r="BP31" i="2" s="1"/>
  <c r="BR31" i="2" s="1"/>
  <c r="BT31" i="2" s="1"/>
  <c r="BV31" i="2" s="1"/>
  <c r="BX31" i="2" s="1"/>
  <c r="BZ31" i="2" s="1"/>
  <c r="CB31" i="2" s="1"/>
  <c r="CD31" i="2" s="1"/>
  <c r="CF31" i="2" s="1"/>
  <c r="F32" i="2"/>
  <c r="H32" i="2" s="1"/>
  <c r="J32" i="2" s="1"/>
  <c r="L32" i="2" s="1"/>
  <c r="N32" i="2" s="1"/>
  <c r="P32" i="2" s="1"/>
  <c r="R32" i="2" s="1"/>
  <c r="T32" i="2" s="1"/>
  <c r="V32" i="2" s="1"/>
  <c r="X32" i="2" s="1"/>
  <c r="Z32" i="2" s="1"/>
  <c r="AB32" i="2" s="1"/>
  <c r="AH32" i="2" s="1"/>
  <c r="AJ32" i="2" s="1"/>
  <c r="AL32" i="2" s="1"/>
  <c r="AN32" i="2" s="1"/>
  <c r="AP32" i="2" s="1"/>
  <c r="AR32" i="2" s="1"/>
  <c r="AT32" i="2" s="1"/>
  <c r="AV32" i="2" s="1"/>
  <c r="AX32" i="2" s="1"/>
  <c r="AZ32" i="2" s="1"/>
  <c r="BB32" i="2" s="1"/>
  <c r="BD32" i="2" s="1"/>
  <c r="BJ32" i="2" s="1"/>
  <c r="BL32" i="2" s="1"/>
  <c r="BN32" i="2" s="1"/>
  <c r="BP32" i="2" s="1"/>
  <c r="BR32" i="2" s="1"/>
  <c r="BT32" i="2" s="1"/>
  <c r="BV32" i="2" s="1"/>
  <c r="BX32" i="2" s="1"/>
  <c r="BZ32" i="2" s="1"/>
  <c r="CB32" i="2" s="1"/>
  <c r="CD32" i="2" s="1"/>
  <c r="CF32" i="2" s="1"/>
  <c r="F33" i="2"/>
  <c r="H33" i="2" s="1"/>
  <c r="J33" i="2" s="1"/>
  <c r="L33" i="2" s="1"/>
  <c r="N33" i="2" s="1"/>
  <c r="P33" i="2" s="1"/>
  <c r="R33" i="2" s="1"/>
  <c r="T33" i="2" s="1"/>
  <c r="V33" i="2" s="1"/>
  <c r="X33" i="2" s="1"/>
  <c r="Z33" i="2" s="1"/>
  <c r="AB33" i="2" s="1"/>
  <c r="AH33" i="2" s="1"/>
  <c r="AJ33" i="2" s="1"/>
  <c r="AL33" i="2" s="1"/>
  <c r="AN33" i="2" s="1"/>
  <c r="AP33" i="2" s="1"/>
  <c r="AR33" i="2" s="1"/>
  <c r="AT33" i="2" s="1"/>
  <c r="AV33" i="2" s="1"/>
  <c r="AX33" i="2" s="1"/>
  <c r="AZ33" i="2" s="1"/>
  <c r="BB33" i="2" s="1"/>
  <c r="BD33" i="2" s="1"/>
  <c r="BJ33" i="2" s="1"/>
  <c r="BL33" i="2" s="1"/>
  <c r="BN33" i="2" s="1"/>
  <c r="BP33" i="2" s="1"/>
  <c r="BR33" i="2" s="1"/>
  <c r="BT33" i="2" s="1"/>
  <c r="BV33" i="2" s="1"/>
  <c r="BX33" i="2" s="1"/>
  <c r="BZ33" i="2" s="1"/>
  <c r="CB33" i="2" s="1"/>
  <c r="CD33" i="2" s="1"/>
  <c r="CF33" i="2" s="1"/>
  <c r="F34" i="2"/>
  <c r="H34" i="2" s="1"/>
  <c r="J34" i="2" s="1"/>
  <c r="L34" i="2" s="1"/>
  <c r="N34" i="2" s="1"/>
  <c r="P34" i="2" s="1"/>
  <c r="R34" i="2" s="1"/>
  <c r="T34" i="2" s="1"/>
  <c r="V34" i="2" s="1"/>
  <c r="X34" i="2" s="1"/>
  <c r="Z34" i="2" s="1"/>
  <c r="AB34" i="2" s="1"/>
  <c r="AH34" i="2" s="1"/>
  <c r="AJ34" i="2" s="1"/>
  <c r="AL34" i="2" s="1"/>
  <c r="AN34" i="2" s="1"/>
  <c r="AP34" i="2" s="1"/>
  <c r="AR34" i="2" s="1"/>
  <c r="AT34" i="2" s="1"/>
  <c r="AV34" i="2" s="1"/>
  <c r="AX34" i="2" s="1"/>
  <c r="AZ34" i="2" s="1"/>
  <c r="BB34" i="2" s="1"/>
  <c r="BD34" i="2" s="1"/>
  <c r="BJ34" i="2" s="1"/>
  <c r="BL34" i="2" s="1"/>
  <c r="BN34" i="2" s="1"/>
  <c r="BP34" i="2" s="1"/>
  <c r="BR34" i="2" s="1"/>
  <c r="BT34" i="2" s="1"/>
  <c r="BV34" i="2" s="1"/>
  <c r="BX34" i="2" s="1"/>
  <c r="BZ34" i="2" s="1"/>
  <c r="CB34" i="2" s="1"/>
  <c r="CD34" i="2" s="1"/>
  <c r="CF34" i="2" s="1"/>
  <c r="F35" i="2"/>
  <c r="H35" i="2" s="1"/>
  <c r="J35" i="2" s="1"/>
  <c r="L35" i="2" s="1"/>
  <c r="N35" i="2" s="1"/>
  <c r="P35" i="2" s="1"/>
  <c r="R35" i="2" s="1"/>
  <c r="T35" i="2" s="1"/>
  <c r="V35" i="2" s="1"/>
  <c r="X35" i="2" s="1"/>
  <c r="Z35" i="2" s="1"/>
  <c r="AB35" i="2" s="1"/>
  <c r="AH35" i="2" s="1"/>
  <c r="AJ35" i="2" s="1"/>
  <c r="AL35" i="2" s="1"/>
  <c r="AN35" i="2" s="1"/>
  <c r="AP35" i="2" s="1"/>
  <c r="AR35" i="2" s="1"/>
  <c r="AT35" i="2" s="1"/>
  <c r="AV35" i="2" s="1"/>
  <c r="AX35" i="2" s="1"/>
  <c r="AZ35" i="2" s="1"/>
  <c r="BB35" i="2" s="1"/>
  <c r="BD35" i="2" s="1"/>
  <c r="BJ35" i="2" s="1"/>
  <c r="BL35" i="2" s="1"/>
  <c r="BN35" i="2" s="1"/>
  <c r="BP35" i="2" s="1"/>
  <c r="BR35" i="2" s="1"/>
  <c r="BT35" i="2" s="1"/>
  <c r="BV35" i="2" s="1"/>
  <c r="BX35" i="2" s="1"/>
  <c r="BZ35" i="2" s="1"/>
  <c r="CB35" i="2" s="1"/>
  <c r="CD35" i="2" s="1"/>
  <c r="CF35" i="2" s="1"/>
  <c r="F36" i="2"/>
  <c r="H36" i="2" s="1"/>
  <c r="J36" i="2" s="1"/>
  <c r="L36" i="2" s="1"/>
  <c r="N36" i="2" s="1"/>
  <c r="P36" i="2" s="1"/>
  <c r="R36" i="2" s="1"/>
  <c r="T36" i="2" s="1"/>
  <c r="V36" i="2" s="1"/>
  <c r="X36" i="2" s="1"/>
  <c r="Z36" i="2" s="1"/>
  <c r="AB36" i="2" s="1"/>
  <c r="AH36" i="2" s="1"/>
  <c r="AJ36" i="2" s="1"/>
  <c r="AL36" i="2" s="1"/>
  <c r="AN36" i="2" s="1"/>
  <c r="AP36" i="2" s="1"/>
  <c r="AR36" i="2" s="1"/>
  <c r="AT36" i="2" s="1"/>
  <c r="AV36" i="2" s="1"/>
  <c r="AX36" i="2" s="1"/>
  <c r="AZ36" i="2" s="1"/>
  <c r="BB36" i="2" s="1"/>
  <c r="BD36" i="2" s="1"/>
  <c r="BJ36" i="2" s="1"/>
  <c r="BL36" i="2" s="1"/>
  <c r="BN36" i="2" s="1"/>
  <c r="BP36" i="2" s="1"/>
  <c r="BR36" i="2" s="1"/>
  <c r="BT36" i="2" s="1"/>
  <c r="BV36" i="2" s="1"/>
  <c r="BX36" i="2" s="1"/>
  <c r="BZ36" i="2" s="1"/>
  <c r="CB36" i="2" s="1"/>
  <c r="CD36" i="2" s="1"/>
  <c r="CF36" i="2" s="1"/>
  <c r="F37" i="2"/>
  <c r="H37" i="2" s="1"/>
  <c r="J37" i="2" s="1"/>
  <c r="L37" i="2" s="1"/>
  <c r="N37" i="2" s="1"/>
  <c r="P37" i="2" s="1"/>
  <c r="R37" i="2" s="1"/>
  <c r="T37" i="2" s="1"/>
  <c r="V37" i="2" s="1"/>
  <c r="X37" i="2" s="1"/>
  <c r="Z37" i="2" s="1"/>
  <c r="AB37" i="2" s="1"/>
  <c r="AH37" i="2" s="1"/>
  <c r="AJ37" i="2" s="1"/>
  <c r="AL37" i="2" s="1"/>
  <c r="AN37" i="2" s="1"/>
  <c r="AP37" i="2" s="1"/>
  <c r="AR37" i="2" s="1"/>
  <c r="AT37" i="2" s="1"/>
  <c r="AV37" i="2" s="1"/>
  <c r="AX37" i="2" s="1"/>
  <c r="AZ37" i="2" s="1"/>
  <c r="BB37" i="2" s="1"/>
  <c r="BD37" i="2" s="1"/>
  <c r="BJ37" i="2" s="1"/>
  <c r="BL37" i="2" s="1"/>
  <c r="BN37" i="2" s="1"/>
  <c r="BP37" i="2" s="1"/>
  <c r="BR37" i="2" s="1"/>
  <c r="BT37" i="2" s="1"/>
  <c r="BV37" i="2" s="1"/>
  <c r="BX37" i="2" s="1"/>
  <c r="BZ37" i="2" s="1"/>
  <c r="CB37" i="2" s="1"/>
  <c r="CD37" i="2" s="1"/>
  <c r="CF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X39" i="2" s="1"/>
  <c r="Z39" i="2" s="1"/>
  <c r="AB39" i="2" s="1"/>
  <c r="AH39" i="2" s="1"/>
  <c r="AJ39" i="2" s="1"/>
  <c r="AL39" i="2" s="1"/>
  <c r="AN39" i="2" s="1"/>
  <c r="AP39" i="2" s="1"/>
  <c r="AR39" i="2" s="1"/>
  <c r="AT39" i="2" s="1"/>
  <c r="AV39" i="2" s="1"/>
  <c r="AX39" i="2" s="1"/>
  <c r="AZ39" i="2" s="1"/>
  <c r="BB39" i="2" s="1"/>
  <c r="BD39" i="2" s="1"/>
  <c r="BJ39" i="2" s="1"/>
  <c r="BL39" i="2" s="1"/>
  <c r="BN39" i="2" s="1"/>
  <c r="BP39" i="2" s="1"/>
  <c r="BR39" i="2" s="1"/>
  <c r="BT39" i="2" s="1"/>
  <c r="BV39" i="2" s="1"/>
  <c r="BX39" i="2" s="1"/>
  <c r="BZ39" i="2" s="1"/>
  <c r="CB39" i="2" s="1"/>
  <c r="CD39" i="2" s="1"/>
  <c r="CF39" i="2" s="1"/>
  <c r="F40" i="2"/>
  <c r="H40" i="2" s="1"/>
  <c r="J40" i="2" s="1"/>
  <c r="L40" i="2" s="1"/>
  <c r="N40" i="2" s="1"/>
  <c r="P40" i="2" s="1"/>
  <c r="R40" i="2" s="1"/>
  <c r="T40" i="2" s="1"/>
  <c r="V40" i="2" s="1"/>
  <c r="X40" i="2" s="1"/>
  <c r="Z40" i="2" s="1"/>
  <c r="AB40" i="2" s="1"/>
  <c r="AH40" i="2" s="1"/>
  <c r="AJ40" i="2" s="1"/>
  <c r="AL40" i="2" s="1"/>
  <c r="AN40" i="2" s="1"/>
  <c r="AP40" i="2" s="1"/>
  <c r="AR40" i="2" s="1"/>
  <c r="AT40" i="2" s="1"/>
  <c r="AV40" i="2" s="1"/>
  <c r="AX40" i="2" s="1"/>
  <c r="AZ40" i="2" s="1"/>
  <c r="BB40" i="2" s="1"/>
  <c r="BD40" i="2" s="1"/>
  <c r="BJ40" i="2" s="1"/>
  <c r="BL40" i="2" s="1"/>
  <c r="BN40" i="2" s="1"/>
  <c r="BP40" i="2" s="1"/>
  <c r="BR40" i="2" s="1"/>
  <c r="BT40" i="2" s="1"/>
  <c r="BV40" i="2" s="1"/>
  <c r="BX40" i="2" s="1"/>
  <c r="BZ40" i="2" s="1"/>
  <c r="CB40" i="2" s="1"/>
  <c r="CD40" i="2" s="1"/>
  <c r="CF40" i="2" s="1"/>
  <c r="AE17" i="2"/>
  <c r="BG17" i="2" s="1"/>
  <c r="AE19" i="2" l="1"/>
  <c r="BG19" i="2" s="1"/>
  <c r="AE18" i="2"/>
  <c r="BD22" i="2"/>
  <c r="BJ22" i="2" s="1"/>
  <c r="BL22" i="2" s="1"/>
  <c r="BN22" i="2" s="1"/>
  <c r="BP22" i="2" s="1"/>
  <c r="BR22" i="2" s="1"/>
  <c r="BT22" i="2" s="1"/>
  <c r="BV22" i="2" s="1"/>
  <c r="BX22" i="2" s="1"/>
  <c r="BZ22" i="2" s="1"/>
  <c r="CB22" i="2" s="1"/>
  <c r="CD22" i="2" s="1"/>
  <c r="BD21" i="2"/>
  <c r="BJ21" i="2" s="1"/>
  <c r="BL21" i="2" s="1"/>
  <c r="BN21" i="2" s="1"/>
  <c r="BP21" i="2" s="1"/>
  <c r="BR21" i="2" s="1"/>
  <c r="BT21" i="2" s="1"/>
  <c r="BV21" i="2" s="1"/>
  <c r="BX21" i="2" s="1"/>
  <c r="BZ21" i="2" s="1"/>
  <c r="CB21" i="2" s="1"/>
  <c r="CD21" i="2" s="1"/>
  <c r="BD20" i="2"/>
  <c r="BJ20" i="2" s="1"/>
  <c r="BL20" i="2" s="1"/>
  <c r="BN20" i="2" s="1"/>
  <c r="BP20" i="2" s="1"/>
  <c r="BR20" i="2" s="1"/>
  <c r="BT20" i="2" s="1"/>
  <c r="BV20" i="2" s="1"/>
  <c r="BX20" i="2" s="1"/>
  <c r="BZ20" i="2" s="1"/>
  <c r="CB20" i="2" s="1"/>
  <c r="CD20" i="2" s="1"/>
  <c r="BD19" i="2"/>
  <c r="BJ19" i="2" s="1"/>
  <c r="BL19" i="2" s="1"/>
  <c r="BN19" i="2" s="1"/>
  <c r="BP19" i="2" s="1"/>
  <c r="BR19" i="2" s="1"/>
  <c r="BT19" i="2" s="1"/>
  <c r="BV19" i="2" s="1"/>
  <c r="BX19" i="2" s="1"/>
  <c r="BZ19" i="2" s="1"/>
  <c r="CB19" i="2" s="1"/>
  <c r="CD19" i="2" s="1"/>
  <c r="BD18" i="2"/>
  <c r="BJ18" i="2" s="1"/>
  <c r="BL18" i="2" s="1"/>
  <c r="BN18" i="2" s="1"/>
  <c r="BP18" i="2" s="1"/>
  <c r="BR18" i="2" s="1"/>
  <c r="BT18" i="2" s="1"/>
  <c r="BV18" i="2" s="1"/>
  <c r="BX18" i="2" s="1"/>
  <c r="BZ18" i="2" s="1"/>
  <c r="CB18" i="2" s="1"/>
  <c r="CD18" i="2" s="1"/>
  <c r="R38" i="2"/>
  <c r="T38" i="2" s="1"/>
  <c r="V38" i="2" s="1"/>
  <c r="X38" i="2" s="1"/>
  <c r="Z38" i="2" s="1"/>
  <c r="AB38" i="2" s="1"/>
  <c r="AH38" i="2" s="1"/>
  <c r="AJ38" i="2" s="1"/>
  <c r="AL38" i="2" s="1"/>
  <c r="AN38" i="2" s="1"/>
  <c r="AP38" i="2" s="1"/>
  <c r="AR38" i="2" s="1"/>
  <c r="AT38" i="2" s="1"/>
  <c r="AV38" i="2" s="1"/>
  <c r="AX38" i="2" s="1"/>
  <c r="AZ38" i="2" s="1"/>
  <c r="BB38" i="2" s="1"/>
  <c r="BD38" i="2" s="1"/>
  <c r="BJ38" i="2" s="1"/>
  <c r="BL38" i="2" s="1"/>
  <c r="BN38" i="2" s="1"/>
  <c r="BP38" i="2" s="1"/>
  <c r="BR38" i="2" s="1"/>
  <c r="BT38" i="2" s="1"/>
  <c r="BV38" i="2" s="1"/>
  <c r="BX38" i="2" s="1"/>
  <c r="BZ38" i="2" s="1"/>
  <c r="CB38" i="2" s="1"/>
  <c r="CD38" i="2" s="1"/>
  <c r="CF38" i="2" s="1"/>
  <c r="CF18" i="2" l="1"/>
  <c r="CE19" i="2"/>
  <c r="CF19" i="2" s="1"/>
  <c r="CE20" i="2"/>
  <c r="CF20" i="2" s="1"/>
  <c r="CE21" i="2"/>
  <c r="CF21" i="2" s="1"/>
  <c r="CF22" i="2"/>
  <c r="AE45" i="2"/>
  <c r="AE44" i="2" s="1"/>
  <c r="BG18" i="2"/>
  <c r="G37" i="1"/>
  <c r="C34" i="6" s="1"/>
  <c r="BG45" i="2" l="1"/>
  <c r="BG44" i="2" s="1"/>
  <c r="F41" i="2"/>
  <c r="H41" i="2" s="1"/>
  <c r="J41" i="2" s="1"/>
  <c r="L41" i="2" s="1"/>
  <c r="N41" i="2" s="1"/>
  <c r="P41" i="2" s="1"/>
  <c r="F42" i="2"/>
  <c r="H42" i="2" s="1"/>
  <c r="J42" i="2" s="1"/>
  <c r="L42" i="2" s="1"/>
  <c r="N42" i="2" s="1"/>
  <c r="P42" i="2" s="1"/>
  <c r="F43" i="2"/>
  <c r="H43" i="2" s="1"/>
  <c r="J43" i="2" s="1"/>
  <c r="L43" i="2" s="1"/>
  <c r="N43" i="2" s="1"/>
  <c r="P43" i="2" s="1"/>
  <c r="R43" i="2" l="1"/>
  <c r="T43" i="2" s="1"/>
  <c r="V43" i="2" s="1"/>
  <c r="X43" i="2" s="1"/>
  <c r="Z43" i="2" s="1"/>
  <c r="AB43" i="2" s="1"/>
  <c r="AH43" i="2" s="1"/>
  <c r="AJ43" i="2" s="1"/>
  <c r="AL43" i="2" s="1"/>
  <c r="AN43" i="2" s="1"/>
  <c r="AP43" i="2" s="1"/>
  <c r="AR43" i="2" s="1"/>
  <c r="AT43" i="2" s="1"/>
  <c r="AV43" i="2" s="1"/>
  <c r="AX43" i="2" s="1"/>
  <c r="AZ43" i="2" s="1"/>
  <c r="BB43" i="2" s="1"/>
  <c r="BD43" i="2" s="1"/>
  <c r="BJ43" i="2" s="1"/>
  <c r="BL43" i="2" s="1"/>
  <c r="BN43" i="2" s="1"/>
  <c r="BP43" i="2" s="1"/>
  <c r="BR43" i="2" s="1"/>
  <c r="BT43" i="2" s="1"/>
  <c r="BV43" i="2" s="1"/>
  <c r="BX43" i="2" s="1"/>
  <c r="BZ43" i="2" s="1"/>
  <c r="CB43" i="2" s="1"/>
  <c r="CD43" i="2" s="1"/>
  <c r="CF43" i="2" s="1"/>
  <c r="R42" i="2"/>
  <c r="T42" i="2" s="1"/>
  <c r="V42" i="2" s="1"/>
  <c r="X42" i="2" s="1"/>
  <c r="Z42" i="2" s="1"/>
  <c r="AB42" i="2" s="1"/>
  <c r="AH42" i="2" s="1"/>
  <c r="AJ42" i="2" s="1"/>
  <c r="AL42" i="2" s="1"/>
  <c r="AN42" i="2" s="1"/>
  <c r="AP42" i="2" s="1"/>
  <c r="AR42" i="2" s="1"/>
  <c r="AT42" i="2" s="1"/>
  <c r="AV42" i="2" s="1"/>
  <c r="AX42" i="2" s="1"/>
  <c r="AZ42" i="2" s="1"/>
  <c r="BB42" i="2" s="1"/>
  <c r="BD42" i="2" s="1"/>
  <c r="BJ42" i="2" s="1"/>
  <c r="BL42" i="2" s="1"/>
  <c r="BN42" i="2" s="1"/>
  <c r="BP42" i="2" s="1"/>
  <c r="BR42" i="2" s="1"/>
  <c r="BT42" i="2" s="1"/>
  <c r="BV42" i="2" s="1"/>
  <c r="BX42" i="2" s="1"/>
  <c r="BZ42" i="2" s="1"/>
  <c r="CB42" i="2" s="1"/>
  <c r="CD42" i="2" s="1"/>
  <c r="CF42" i="2" s="1"/>
  <c r="R41" i="2"/>
  <c r="T41" i="2" s="1"/>
  <c r="V41" i="2" s="1"/>
  <c r="X41" i="2" s="1"/>
  <c r="Z41" i="2" s="1"/>
  <c r="AB41" i="2" s="1"/>
  <c r="AH41" i="2" s="1"/>
  <c r="AJ41" i="2" s="1"/>
  <c r="AL41" i="2" s="1"/>
  <c r="AN41" i="2" s="1"/>
  <c r="AP41" i="2" s="1"/>
  <c r="AR41" i="2" s="1"/>
  <c r="AT41" i="2" s="1"/>
  <c r="AV41" i="2" s="1"/>
  <c r="AX41" i="2" s="1"/>
  <c r="AZ41" i="2" s="1"/>
  <c r="BB41" i="2" s="1"/>
  <c r="BD41" i="2" s="1"/>
  <c r="BJ41" i="2" s="1"/>
  <c r="BL41" i="2" s="1"/>
  <c r="BN41" i="2" s="1"/>
  <c r="BP41" i="2" s="1"/>
  <c r="BR41" i="2" s="1"/>
  <c r="BT41" i="2" s="1"/>
  <c r="BV41" i="2" s="1"/>
  <c r="BX41" i="2" s="1"/>
  <c r="BZ41" i="2" s="1"/>
  <c r="CB41" i="2" s="1"/>
  <c r="CD41" i="2" s="1"/>
  <c r="CF41" i="2" s="1"/>
  <c r="A12" i="2"/>
  <c r="AC12" i="2" s="1"/>
  <c r="BE12" i="2" s="1"/>
  <c r="C45" i="2" l="1"/>
  <c r="BH20" i="2" l="1"/>
  <c r="BH23" i="2"/>
  <c r="BH17" i="2"/>
  <c r="BH21" i="2"/>
  <c r="BH22" i="2"/>
  <c r="BH19" i="2"/>
  <c r="BH18" i="2"/>
  <c r="AF18" i="2"/>
  <c r="AF20" i="2"/>
  <c r="AF19" i="2"/>
  <c r="AF22" i="2"/>
  <c r="AF17" i="2"/>
  <c r="AF21" i="2"/>
  <c r="AF23" i="2"/>
  <c r="D28" i="2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AC11" i="2" s="1"/>
  <c r="BE11" i="2" s="1"/>
  <c r="CE44" i="2" l="1"/>
  <c r="CE45" i="2" s="1"/>
  <c r="BO44" i="2"/>
  <c r="BO45" i="2" s="1"/>
  <c r="CA44" i="2"/>
  <c r="CA45" i="2" s="1"/>
  <c r="BI44" i="2"/>
  <c r="CC44" i="2"/>
  <c r="CC45" i="2" s="1"/>
  <c r="BM44" i="2"/>
  <c r="BM45" i="2" s="1"/>
  <c r="BK44" i="2"/>
  <c r="BK45" i="2" s="1"/>
  <c r="BY44" i="2"/>
  <c r="BY45" i="2" s="1"/>
  <c r="BS44" i="2"/>
  <c r="BS45" i="2" s="1"/>
  <c r="BQ44" i="2"/>
  <c r="BQ45" i="2" s="1"/>
  <c r="BW44" i="2"/>
  <c r="BW45" i="2" s="1"/>
  <c r="BU44" i="2"/>
  <c r="BU45" i="2" s="1"/>
  <c r="BH44" i="2"/>
  <c r="BH45" i="2" s="1"/>
  <c r="AF44" i="2"/>
  <c r="AF45" i="2" s="1"/>
  <c r="G44" i="2"/>
  <c r="W44" i="2"/>
  <c r="AI44" i="2"/>
  <c r="AI45" i="2" s="1"/>
  <c r="AW44" i="2"/>
  <c r="AS44" i="2"/>
  <c r="AS45" i="2" s="1"/>
  <c r="AO44" i="2"/>
  <c r="AO45" i="2" s="1"/>
  <c r="AK44" i="2"/>
  <c r="AK45" i="2" s="1"/>
  <c r="AG44" i="2"/>
  <c r="AG45" i="2" s="1"/>
  <c r="BC44" i="2"/>
  <c r="BC45" i="2" s="1"/>
  <c r="AY44" i="2"/>
  <c r="AY45" i="2" s="1"/>
  <c r="Y44" i="2"/>
  <c r="Y45" i="2" s="1"/>
  <c r="AU44" i="2"/>
  <c r="AU45" i="2" s="1"/>
  <c r="AA44" i="2"/>
  <c r="AA45" i="2" s="1"/>
  <c r="AQ44" i="2"/>
  <c r="AQ45" i="2" s="1"/>
  <c r="AM44" i="2"/>
  <c r="AM45" i="2" s="1"/>
  <c r="BA44" i="2"/>
  <c r="BA45" i="2" s="1"/>
  <c r="U44" i="2"/>
  <c r="U45" i="2" s="1"/>
  <c r="E44" i="2"/>
  <c r="S44" i="2"/>
  <c r="O44" i="2"/>
  <c r="Q44" i="2"/>
  <c r="M44" i="2"/>
  <c r="K44" i="2"/>
  <c r="I44" i="2"/>
  <c r="I45" i="2" s="1"/>
  <c r="D44" i="2"/>
  <c r="D45" i="2" s="1"/>
  <c r="BI45" i="2" l="1"/>
  <c r="AW45" i="2"/>
  <c r="W45" i="2"/>
  <c r="S45" i="2"/>
  <c r="Q45" i="2"/>
  <c r="O45" i="2"/>
  <c r="M45" i="2"/>
  <c r="K45" i="2"/>
  <c r="G45" i="2"/>
  <c r="F44" i="2"/>
  <c r="H44" i="2" s="1"/>
  <c r="J44" i="2" s="1"/>
  <c r="L44" i="2" s="1"/>
  <c r="N44" i="2" s="1"/>
  <c r="P44" i="2" s="1"/>
  <c r="R44" i="2" s="1"/>
  <c r="T44" i="2" s="1"/>
  <c r="V44" i="2" s="1"/>
  <c r="X44" i="2" s="1"/>
  <c r="Z44" i="2" s="1"/>
  <c r="AB44" i="2" s="1"/>
  <c r="AH44" i="2" s="1"/>
  <c r="AJ44" i="2" s="1"/>
  <c r="AL44" i="2" s="1"/>
  <c r="AN44" i="2" s="1"/>
  <c r="AP44" i="2" s="1"/>
  <c r="AR44" i="2" s="1"/>
  <c r="AT44" i="2" s="1"/>
  <c r="AV44" i="2" s="1"/>
  <c r="E45" i="2"/>
  <c r="AX44" i="2" l="1"/>
  <c r="AZ44" i="2" s="1"/>
  <c r="BB44" i="2" s="1"/>
  <c r="BD44" i="2" s="1"/>
  <c r="BJ44" i="2" s="1"/>
  <c r="BL44" i="2" s="1"/>
  <c r="BN44" i="2" s="1"/>
  <c r="BP44" i="2" s="1"/>
  <c r="BR44" i="2" s="1"/>
  <c r="BT44" i="2" s="1"/>
  <c r="BV44" i="2" s="1"/>
  <c r="BX44" i="2" s="1"/>
  <c r="BZ44" i="2" s="1"/>
  <c r="CB44" i="2" s="1"/>
  <c r="CD44" i="2" s="1"/>
  <c r="CF44" i="2" s="1"/>
  <c r="M10" i="1"/>
  <c r="E46" i="2" l="1"/>
  <c r="G46" i="2" l="1"/>
  <c r="I46" i="2" s="1"/>
  <c r="K46" i="2" s="1"/>
  <c r="M46" i="2" s="1"/>
  <c r="O46" i="2" s="1"/>
  <c r="Q46" i="2" s="1"/>
  <c r="S46" i="2" s="1"/>
  <c r="U46" i="2" s="1"/>
  <c r="W46" i="2" s="1"/>
  <c r="Y46" i="2" s="1"/>
  <c r="AA46" i="2" s="1"/>
  <c r="AG46" i="2" s="1"/>
  <c r="AI46" i="2" s="1"/>
  <c r="AK46" i="2" s="1"/>
  <c r="AM46" i="2" s="1"/>
  <c r="AO46" i="2" s="1"/>
  <c r="AQ46" i="2" s="1"/>
  <c r="AS46" i="2" s="1"/>
  <c r="AU46" i="2" s="1"/>
  <c r="AW46" i="2" s="1"/>
  <c r="AY46" i="2" s="1"/>
  <c r="BA46" i="2" s="1"/>
  <c r="BC46" i="2" s="1"/>
  <c r="BI46" i="2" s="1"/>
  <c r="BK46" i="2" s="1"/>
  <c r="BM46" i="2" s="1"/>
  <c r="BO46" i="2" s="1"/>
  <c r="BQ46" i="2" s="1"/>
  <c r="BS46" i="2" s="1"/>
  <c r="BU46" i="2" s="1"/>
  <c r="BW46" i="2" s="1"/>
  <c r="BY46" i="2" s="1"/>
  <c r="CA46" i="2" s="1"/>
  <c r="CC46" i="2" s="1"/>
  <c r="CE46" i="2" s="1"/>
</calcChain>
</file>

<file path=xl/sharedStrings.xml><?xml version="1.0" encoding="utf-8"?>
<sst xmlns="http://schemas.openxmlformats.org/spreadsheetml/2006/main" count="249" uniqueCount="133">
  <si>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</si>
  <si>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</si>
  <si>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</si>
  <si>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</si>
  <si>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</si>
  <si>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</si>
  <si>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</si>
  <si>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</si>
  <si>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</si>
  <si>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</si>
  <si>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</si>
  <si>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</si>
  <si>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</si>
  <si>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</si>
  <si>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</si>
  <si>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</si>
  <si>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</si>
  <si>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</si>
  <si>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</si>
  <si>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</si>
  <si>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</si>
  <si>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</si>
  <si>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</si>
  <si>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</si>
  <si>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</si>
  <si>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</si>
  <si>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</si>
  <si>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</si>
  <si>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</si>
  <si>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</si>
  <si>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</si>
  <si>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</si>
  <si>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M2</t>
  </si>
  <si>
    <t>Responsável legal ou procurador</t>
  </si>
  <si>
    <t>Mês 07</t>
  </si>
  <si>
    <t>Mês 08</t>
  </si>
  <si>
    <t>Mês 09</t>
  </si>
  <si>
    <t>M</t>
  </si>
  <si>
    <t/>
  </si>
  <si>
    <t>PAVIMENTAÇÃO</t>
  </si>
  <si>
    <t>SERVIÇOS INICIAIS</t>
  </si>
  <si>
    <t>REJUNTAMENTO</t>
  </si>
  <si>
    <t>Compactação do Pavimento Poliédrico</t>
  </si>
  <si>
    <t>SINALIZAÇÃO</t>
  </si>
  <si>
    <t>Placa de sinalização c/pelicula refletiva(1x3m)</t>
  </si>
  <si>
    <t>1.1</t>
  </si>
  <si>
    <t>2.1</t>
  </si>
  <si>
    <t>2.2</t>
  </si>
  <si>
    <t>3.1</t>
  </si>
  <si>
    <t>3.2</t>
  </si>
  <si>
    <t>4.1</t>
  </si>
  <si>
    <t>4.2</t>
  </si>
  <si>
    <t>4.3</t>
  </si>
  <si>
    <t>5.1</t>
  </si>
  <si>
    <t>6.1</t>
  </si>
  <si>
    <t>7.1</t>
  </si>
  <si>
    <t>7.2</t>
  </si>
  <si>
    <t>UD</t>
  </si>
  <si>
    <t>Mês 10</t>
  </si>
  <si>
    <t>Mês 11</t>
  </si>
  <si>
    <t>Mês 12</t>
  </si>
  <si>
    <t>Mês 13</t>
  </si>
  <si>
    <t>Mês 14</t>
  </si>
  <si>
    <t>Mês 15</t>
  </si>
  <si>
    <t>Mês 16</t>
  </si>
  <si>
    <t>Mês 17</t>
  </si>
  <si>
    <t>Mês 18</t>
  </si>
  <si>
    <t>Mês 19</t>
  </si>
  <si>
    <t>Mês 20</t>
  </si>
  <si>
    <t>Mês 21</t>
  </si>
  <si>
    <t>Mês 22</t>
  </si>
  <si>
    <t>Mês 23</t>
  </si>
  <si>
    <t>Mês 24</t>
  </si>
  <si>
    <t>BDI ATUAL - DER / PAVIMENTAÇÃO</t>
  </si>
  <si>
    <t>IMPOSTOS</t>
  </si>
  <si>
    <t xml:space="preserve">ISS = </t>
  </si>
  <si>
    <t xml:space="preserve">PIS = </t>
  </si>
  <si>
    <t xml:space="preserve"> </t>
  </si>
  <si>
    <t xml:space="preserve">FINSOCIAL = </t>
  </si>
  <si>
    <t xml:space="preserve">CPMF = </t>
  </si>
  <si>
    <r>
      <rPr>
        <sz val="14"/>
        <rFont val="Symbol"/>
        <family val="1"/>
        <charset val="2"/>
      </rPr>
      <t>S</t>
    </r>
    <r>
      <rPr>
        <sz val="14"/>
        <rFont val="Arial"/>
        <family val="2"/>
      </rPr>
      <t xml:space="preserve"> =  </t>
    </r>
  </si>
  <si>
    <t>LUCRO</t>
  </si>
  <si>
    <t>BDI</t>
  </si>
  <si>
    <t>BDI arredondado</t>
  </si>
  <si>
    <t>BDI Insumos de Petróleo</t>
  </si>
  <si>
    <t>Valor Total com BDI</t>
  </si>
  <si>
    <t>Valor Total sem BDI</t>
  </si>
  <si>
    <t>BDI médio do Projeto</t>
  </si>
  <si>
    <t>*</t>
  </si>
  <si>
    <t>exemplo</t>
  </si>
  <si>
    <t>1 - Solicitar o valor do ISS do município</t>
  </si>
  <si>
    <t>2- Solicitar a "Base de Cálculo" (% de mão de Obra)</t>
  </si>
  <si>
    <t>3- Solicitar a "Base de Cálculo" (% de mão de Obra)</t>
  </si>
  <si>
    <t>=ISS x base de cálculo</t>
  </si>
  <si>
    <t>4- Valor do ISS calculado</t>
  </si>
  <si>
    <t>5- Substituir o ISS calculado na Célula "C2"</t>
  </si>
  <si>
    <t>Suporte metálico galv. fogo d=2,5" c/tampa e aletas anti-giro, h=3,00m</t>
  </si>
  <si>
    <t xml:space="preserve">OBJETO: PAVIMENTAÇÃO COM PEDRAS IRREGULARES </t>
  </si>
  <si>
    <t>LOCALIZAÇÃO: ACESSO A COMUNIDADE DE ALTO CARAVÁGIO - CORONEL VIVIDAP-PR</t>
  </si>
  <si>
    <t>Mês 25</t>
  </si>
  <si>
    <t>Mês 26</t>
  </si>
  <si>
    <t>Mês 27</t>
  </si>
  <si>
    <t>Mês 28</t>
  </si>
  <si>
    <t>Mês 29</t>
  </si>
  <si>
    <t>Mês 30</t>
  </si>
  <si>
    <t>Mês 31</t>
  </si>
  <si>
    <t>Mês 32</t>
  </si>
  <si>
    <t>Mês 33</t>
  </si>
  <si>
    <t>Mês 34</t>
  </si>
  <si>
    <t>Mês 35</t>
  </si>
  <si>
    <t>Mês 36</t>
  </si>
  <si>
    <t>COMPACTAÇÃO  (SERVIÇOS EXECUTADOS PELA CONTRATANTE)</t>
  </si>
  <si>
    <t>PLACA DE OBRA (PARA CONSTRUÇÃO CIVIL) EM CHAPA GALVANIZADA 4,00x2,00</t>
  </si>
  <si>
    <t>TERRAPLENAGEM</t>
  </si>
  <si>
    <t>ESCARIFICAÇÃO,REGULARIZAÇÃO E COMPACTAÇÃO SUBLEITO</t>
  </si>
  <si>
    <t>ESCAVAÇÃO DE VALA LATERAL COM MOTONIVELADORA</t>
  </si>
  <si>
    <t>COLCHÃO DE ARGILA P/PAVIMENT. POLIÉDRICA</t>
  </si>
  <si>
    <t>EXTRAÇÃO, CARGA,TRANSP.PREPARO E ASSENT. POLIÉDRICO</t>
  </si>
  <si>
    <t>CORDÃO/GUIA</t>
  </si>
  <si>
    <t xml:space="preserve">EXTRAÇÃO, CARGA,TRANSP.E ASSENT. CORDÃO CONT. LATERAL  </t>
  </si>
  <si>
    <t>CONTENÇÃO LAT. COM SOLO LOCAL (MINIMO 1 M DE CADA LADO)</t>
  </si>
  <si>
    <t>ENLEIVAMENTO DA CONTENÇÃO LATERAL (MINIMO 1 M DE CADA LADO)</t>
  </si>
  <si>
    <t>ENCHIMENTO COM ARGILA</t>
  </si>
  <si>
    <t>COMPACTAÇÃO</t>
  </si>
  <si>
    <t>COMPACTAÇÃO DO PAVIMENTO POLIÉDRICO</t>
  </si>
  <si>
    <t>SUPORTE METÁLICO GALV. FOGO D=2,5" C/TAMPA E ALETAS ANTI-GIRO, H=3,00M</t>
  </si>
  <si>
    <t>PLACA DE SINALIZAÇÃO COM PELICULA REFLETIVA</t>
  </si>
  <si>
    <t>CORONEL VIVIDA, XX DE XXXXXXXXXXX DE 2024</t>
  </si>
  <si>
    <t>RISCOS</t>
  </si>
  <si>
    <t>SEGUROS E GARANTIAS</t>
  </si>
  <si>
    <t>DESPESAS FINANCEIRAS</t>
  </si>
  <si>
    <t>ADMINISTRAÇÃO CENTRAL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</si>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</sst>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* #,##0.00_ ;_ * \-#,##0.00_ ;_ * &quot;-&quot;??_ ;_ @_ "/>
    <numFmt numFmtId="165" formatCode="0.000%"/>
    <numFmt numFmtId="166" formatCode="0.0%"/>
  </numFmts>
  <fonts count="28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10"/>
      <color indexed="8"/>
      <name val="Calibri"/>
      <family val="2"/>
    </font>
    <font>
      <sz val="8"/>
      <color theme="0"/>
      <name val="Arial"/>
      <family val="2"/>
    </font>
    <font>
      <b/>
      <sz val="15"/>
      <name val="Arial"/>
      <family val="2"/>
    </font>
    <font>
      <sz val="10"/>
      <name val="MS Sans Serif"/>
    </font>
    <font>
      <b/>
      <sz val="14"/>
      <name val="Arial"/>
      <family val="2"/>
    </font>
    <font>
      <sz val="14"/>
      <name val="Arial"/>
      <family val="2"/>
    </font>
    <font>
      <b/>
      <sz val="10"/>
      <name val="MS Sans Serif"/>
    </font>
    <font>
      <sz val="14"/>
      <color theme="3" tint="0.39997558519241921"/>
      <name val="Arial"/>
      <family val="2"/>
    </font>
    <font>
      <sz val="14"/>
      <name val="Arial"/>
      <family val="1"/>
      <charset val="2"/>
    </font>
    <font>
      <sz val="14"/>
      <name val="Symbol"/>
      <family val="1"/>
      <charset val="2"/>
    </font>
    <font>
      <b/>
      <sz val="14"/>
      <color rgb="FF0000CC"/>
      <name val="Arial"/>
      <family val="2"/>
    </font>
    <font>
      <b/>
      <sz val="14"/>
      <color rgb="FF0000CC"/>
      <name val="MS Sans Serif"/>
    </font>
    <font>
      <sz val="14"/>
      <name val="MS Sans Serif"/>
    </font>
    <font>
      <b/>
      <sz val="8"/>
      <name val="MS Sans Serif"/>
    </font>
    <font>
      <sz val="8"/>
      <name val="MS Sans Serif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6" fillId="0" borderId="0"/>
  </cellStyleXfs>
  <cellXfs count="15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center"/>
    </xf>
    <xf numFmtId="4" fontId="1" fillId="2" borderId="2" xfId="0" applyNumberFormat="1" applyFont="1" applyFill="1" applyBorder="1"/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5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2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justify" vertical="top" wrapText="1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0" fontId="2" fillId="0" borderId="13" xfId="0" applyFont="1" applyBorder="1" applyAlignment="1">
      <alignment horizontal="right" vertical="center"/>
    </xf>
    <xf numFmtId="4" fontId="2" fillId="0" borderId="10" xfId="0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0" xfId="1" applyFont="1" applyBorder="1" applyAlignment="1" applyProtection="1">
      <alignment vertical="center"/>
    </xf>
    <xf numFmtId="10" fontId="2" fillId="0" borderId="10" xfId="1" applyNumberFormat="1" applyFont="1" applyBorder="1" applyAlignment="1" applyProtection="1">
      <alignment vertical="center"/>
    </xf>
    <xf numFmtId="0" fontId="2" fillId="0" borderId="14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13" fillId="0" borderId="0" xfId="0" applyFont="1"/>
    <xf numFmtId="4" fontId="1" fillId="4" borderId="11" xfId="0" applyNumberFormat="1" applyFont="1" applyFill="1" applyBorder="1" applyProtection="1">
      <protection locked="0"/>
    </xf>
    <xf numFmtId="4" fontId="1" fillId="4" borderId="17" xfId="0" applyNumberFormat="1" applyFont="1" applyFill="1" applyBorder="1" applyProtection="1">
      <protection locked="0"/>
    </xf>
    <xf numFmtId="10" fontId="14" fillId="0" borderId="2" xfId="1" applyNumberFormat="1" applyFont="1" applyBorder="1" applyAlignment="1" applyProtection="1"/>
    <xf numFmtId="0" fontId="2" fillId="0" borderId="0" xfId="0" applyFont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top"/>
    </xf>
    <xf numFmtId="4" fontId="1" fillId="0" borderId="19" xfId="0" applyNumberFormat="1" applyFont="1" applyBorder="1"/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right" vertical="center"/>
    </xf>
    <xf numFmtId="0" fontId="2" fillId="5" borderId="33" xfId="0" applyFont="1" applyFill="1" applyBorder="1" applyAlignment="1">
      <alignment vertical="center"/>
    </xf>
    <xf numFmtId="164" fontId="1" fillId="2" borderId="2" xfId="2" applyFont="1" applyFill="1" applyBorder="1" applyAlignment="1" applyProtection="1"/>
    <xf numFmtId="164" fontId="1" fillId="3" borderId="2" xfId="2" applyFont="1" applyFill="1" applyBorder="1" applyAlignment="1" applyProtection="1">
      <protection locked="0"/>
    </xf>
    <xf numFmtId="164" fontId="4" fillId="0" borderId="0" xfId="0" applyNumberFormat="1" applyFont="1" applyAlignment="1">
      <alignment horizontal="center"/>
    </xf>
    <xf numFmtId="164" fontId="0" fillId="0" borderId="0" xfId="0" applyNumberFormat="1"/>
    <xf numFmtId="4" fontId="1" fillId="0" borderId="0" xfId="0" quotePrefix="1" applyNumberFormat="1" applyFont="1" applyProtection="1">
      <protection locked="0"/>
    </xf>
    <xf numFmtId="4" fontId="2" fillId="2" borderId="2" xfId="0" applyNumberFormat="1" applyFont="1" applyFill="1" applyBorder="1"/>
    <xf numFmtId="164" fontId="2" fillId="2" borderId="2" xfId="2" applyFont="1" applyFill="1" applyBorder="1" applyAlignment="1" applyProtection="1"/>
    <xf numFmtId="0" fontId="2" fillId="0" borderId="2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9" fontId="1" fillId="4" borderId="2" xfId="1" applyFont="1" applyFill="1" applyBorder="1" applyAlignment="1" applyProtection="1">
      <protection locked="0"/>
    </xf>
    <xf numFmtId="4" fontId="1" fillId="0" borderId="4" xfId="0" applyNumberFormat="1" applyFont="1" applyBorder="1"/>
    <xf numFmtId="4" fontId="1" fillId="0" borderId="17" xfId="0" applyNumberFormat="1" applyFont="1" applyBorder="1"/>
    <xf numFmtId="0" fontId="17" fillId="0" borderId="20" xfId="3" applyFont="1" applyBorder="1" applyAlignment="1">
      <alignment horizontal="centerContinuous" vertical="center"/>
    </xf>
    <xf numFmtId="0" fontId="17" fillId="0" borderId="22" xfId="3" applyFont="1" applyBorder="1" applyAlignment="1">
      <alignment horizontal="centerContinuous" vertical="center"/>
    </xf>
    <xf numFmtId="0" fontId="16" fillId="0" borderId="0" xfId="3"/>
    <xf numFmtId="2" fontId="18" fillId="0" borderId="36" xfId="3" applyNumberFormat="1" applyFont="1" applyBorder="1" applyAlignment="1">
      <alignment horizontal="right" vertical="center"/>
    </xf>
    <xf numFmtId="2" fontId="17" fillId="6" borderId="37" xfId="3" applyNumberFormat="1" applyFont="1" applyFill="1" applyBorder="1" applyAlignment="1" applyProtection="1">
      <alignment horizontal="centerContinuous" vertical="center"/>
      <protection locked="0"/>
    </xf>
    <xf numFmtId="0" fontId="19" fillId="0" borderId="0" xfId="3" applyFont="1" applyAlignment="1">
      <alignment vertical="center"/>
    </xf>
    <xf numFmtId="2" fontId="18" fillId="0" borderId="38" xfId="3" applyNumberFormat="1" applyFont="1" applyBorder="1" applyAlignment="1">
      <alignment horizontal="right" vertical="center"/>
    </xf>
    <xf numFmtId="2" fontId="20" fillId="0" borderId="39" xfId="3" applyNumberFormat="1" applyFont="1" applyBorder="1" applyAlignment="1">
      <alignment horizontal="center" vertical="center"/>
    </xf>
    <xf numFmtId="0" fontId="17" fillId="0" borderId="41" xfId="3" applyFont="1" applyBorder="1" applyAlignment="1">
      <alignment vertical="center"/>
    </xf>
    <xf numFmtId="0" fontId="21" fillId="0" borderId="41" xfId="3" applyFont="1" applyBorder="1" applyAlignment="1">
      <alignment horizontal="right" vertical="center"/>
    </xf>
    <xf numFmtId="2" fontId="17" fillId="0" borderId="42" xfId="3" applyNumberFormat="1" applyFont="1" applyBorder="1" applyAlignment="1">
      <alignment horizontal="center" vertical="center"/>
    </xf>
    <xf numFmtId="0" fontId="17" fillId="0" borderId="40" xfId="3" applyFont="1" applyBorder="1" applyAlignment="1">
      <alignment vertical="center"/>
    </xf>
    <xf numFmtId="2" fontId="18" fillId="0" borderId="40" xfId="3" applyNumberFormat="1" applyFont="1" applyBorder="1" applyAlignment="1">
      <alignment vertical="center"/>
    </xf>
    <xf numFmtId="2" fontId="18" fillId="0" borderId="43" xfId="3" applyNumberFormat="1" applyFont="1" applyBorder="1" applyAlignment="1">
      <alignment horizontal="center" vertical="center"/>
    </xf>
    <xf numFmtId="0" fontId="17" fillId="0" borderId="38" xfId="3" applyFont="1" applyBorder="1" applyAlignment="1">
      <alignment vertical="center"/>
    </xf>
    <xf numFmtId="2" fontId="18" fillId="0" borderId="38" xfId="3" applyNumberFormat="1" applyFont="1" applyBorder="1" applyAlignment="1">
      <alignment vertical="center"/>
    </xf>
    <xf numFmtId="2" fontId="18" fillId="0" borderId="39" xfId="3" applyNumberFormat="1" applyFont="1" applyBorder="1" applyAlignment="1">
      <alignment horizontal="center" vertical="center"/>
    </xf>
    <xf numFmtId="2" fontId="18" fillId="0" borderId="41" xfId="3" applyNumberFormat="1" applyFont="1" applyBorder="1" applyAlignment="1">
      <alignment vertical="center"/>
    </xf>
    <xf numFmtId="2" fontId="18" fillId="0" borderId="42" xfId="3" applyNumberFormat="1" applyFont="1" applyBorder="1" applyAlignment="1">
      <alignment horizontal="center" vertical="center"/>
    </xf>
    <xf numFmtId="0" fontId="23" fillId="7" borderId="20" xfId="3" applyFont="1" applyFill="1" applyBorder="1" applyAlignment="1">
      <alignment vertical="center"/>
    </xf>
    <xf numFmtId="0" fontId="24" fillId="7" borderId="20" xfId="3" applyFont="1" applyFill="1" applyBorder="1" applyAlignment="1">
      <alignment vertical="center"/>
    </xf>
    <xf numFmtId="2" fontId="23" fillId="7" borderId="22" xfId="3" applyNumberFormat="1" applyFont="1" applyFill="1" applyBorder="1" applyAlignment="1">
      <alignment horizontal="center" vertical="center"/>
    </xf>
    <xf numFmtId="0" fontId="17" fillId="0" borderId="22" xfId="3" applyFont="1" applyBorder="1" applyAlignment="1">
      <alignment horizontal="center" vertical="center"/>
    </xf>
    <xf numFmtId="0" fontId="18" fillId="6" borderId="44" xfId="3" applyFont="1" applyFill="1" applyBorder="1" applyAlignment="1">
      <alignment vertical="center"/>
    </xf>
    <xf numFmtId="166" fontId="17" fillId="6" borderId="20" xfId="3" applyNumberFormat="1" applyFont="1" applyFill="1" applyBorder="1" applyAlignment="1" applyProtection="1">
      <alignment horizontal="centerContinuous" vertical="center"/>
      <protection locked="0"/>
    </xf>
    <xf numFmtId="9" fontId="17" fillId="6" borderId="22" xfId="3" applyNumberFormat="1" applyFont="1" applyFill="1" applyBorder="1" applyAlignment="1">
      <alignment horizontal="centerContinuous" vertical="center"/>
    </xf>
    <xf numFmtId="0" fontId="25" fillId="0" borderId="0" xfId="3" applyFont="1" applyAlignment="1">
      <alignment vertical="center"/>
    </xf>
    <xf numFmtId="0" fontId="18" fillId="0" borderId="44" xfId="3" applyFont="1" applyBorder="1" applyAlignment="1">
      <alignment vertical="center"/>
    </xf>
    <xf numFmtId="166" fontId="17" fillId="0" borderId="20" xfId="3" applyNumberFormat="1" applyFont="1" applyBorder="1" applyAlignment="1" applyProtection="1">
      <alignment horizontal="centerContinuous" vertical="center"/>
      <protection locked="0"/>
    </xf>
    <xf numFmtId="9" fontId="17" fillId="0" borderId="22" xfId="3" applyNumberFormat="1" applyFont="1" applyBorder="1" applyAlignment="1">
      <alignment horizontal="centerContinuous" vertical="center"/>
    </xf>
    <xf numFmtId="4" fontId="17" fillId="6" borderId="20" xfId="3" applyNumberFormat="1" applyFont="1" applyFill="1" applyBorder="1" applyAlignment="1" applyProtection="1">
      <alignment horizontal="centerContinuous" vertical="center"/>
      <protection locked="0"/>
    </xf>
    <xf numFmtId="0" fontId="26" fillId="0" borderId="0" xfId="3" applyFont="1" applyAlignment="1">
      <alignment horizontal="center" vertical="center"/>
    </xf>
    <xf numFmtId="0" fontId="27" fillId="0" borderId="0" xfId="3" applyFont="1" applyAlignment="1">
      <alignment vertical="center"/>
    </xf>
    <xf numFmtId="0" fontId="26" fillId="0" borderId="0" xfId="3" applyFont="1" applyAlignment="1">
      <alignment vertical="center"/>
    </xf>
    <xf numFmtId="2" fontId="20" fillId="7" borderId="10" xfId="3" applyNumberFormat="1" applyFont="1" applyFill="1" applyBorder="1" applyAlignment="1">
      <alignment horizontal="right" vertical="center"/>
    </xf>
    <xf numFmtId="2" fontId="20" fillId="0" borderId="0" xfId="3" applyNumberFormat="1" applyFont="1" applyAlignment="1">
      <alignment horizontal="left" vertical="center"/>
    </xf>
    <xf numFmtId="2" fontId="20" fillId="0" borderId="10" xfId="3" quotePrefix="1" applyNumberFormat="1" applyFont="1" applyBorder="1" applyAlignment="1">
      <alignment horizontal="right" vertical="center"/>
    </xf>
    <xf numFmtId="2" fontId="20" fillId="0" borderId="10" xfId="3" applyNumberFormat="1" applyFont="1" applyBorder="1" applyAlignment="1">
      <alignment horizontal="right" vertical="center"/>
    </xf>
    <xf numFmtId="164" fontId="6" fillId="0" borderId="1" xfId="2" applyFont="1" applyBorder="1" applyAlignment="1" applyProtection="1">
      <alignment horizontal="center"/>
    </xf>
    <xf numFmtId="4" fontId="1" fillId="0" borderId="0" xfId="0" applyNumberFormat="1" applyFont="1" applyAlignment="1">
      <alignment horizontal="justify" vertical="top" wrapText="1"/>
    </xf>
    <xf numFmtId="10" fontId="2" fillId="0" borderId="27" xfId="1" applyNumberFormat="1" applyFont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justify" vertical="top" wrapText="1"/>
      <protection locked="0"/>
    </xf>
    <xf numFmtId="0" fontId="2" fillId="2" borderId="2" xfId="0" applyFont="1" applyFill="1" applyBorder="1" applyAlignment="1" applyProtection="1">
      <alignment horizontal="justify" vertical="top" wrapText="1"/>
      <protection locked="0"/>
    </xf>
    <xf numFmtId="164" fontId="2" fillId="3" borderId="2" xfId="2" applyFont="1" applyFill="1" applyBorder="1" applyAlignment="1" applyProtection="1">
      <protection locked="0"/>
    </xf>
    <xf numFmtId="0" fontId="4" fillId="0" borderId="0" xfId="0" applyFont="1" applyAlignment="1">
      <alignment horizontal="center"/>
    </xf>
    <xf numFmtId="0" fontId="17" fillId="0" borderId="29" xfId="3" applyFont="1" applyBorder="1" applyAlignment="1">
      <alignment vertical="center"/>
    </xf>
    <xf numFmtId="2" fontId="18" fillId="0" borderId="29" xfId="3" applyNumberFormat="1" applyFont="1" applyBorder="1" applyAlignment="1">
      <alignment vertical="center"/>
    </xf>
    <xf numFmtId="2" fontId="18" fillId="0" borderId="47" xfId="3" applyNumberFormat="1" applyFont="1" applyBorder="1" applyAlignment="1">
      <alignment horizontal="center" vertical="center"/>
    </xf>
    <xf numFmtId="10" fontId="17" fillId="0" borderId="20" xfId="3" applyNumberFormat="1" applyFont="1" applyBorder="1" applyAlignment="1" applyProtection="1">
      <alignment horizontal="centerContinuous" vertical="center"/>
      <protection locked="0"/>
    </xf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4" fontId="12" fillId="0" borderId="0" xfId="0" applyNumberFormat="1" applyFont="1" applyAlignment="1" applyProtection="1">
      <alignment horizontal="center"/>
      <protection locked="0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5" fillId="0" borderId="0" xfId="0" applyFont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27" xfId="0" applyNumberFormat="1" applyFont="1" applyBorder="1" applyAlignment="1">
      <alignment horizontal="right" vertical="center"/>
    </xf>
    <xf numFmtId="4" fontId="2" fillId="0" borderId="33" xfId="0" applyNumberFormat="1" applyFont="1" applyBorder="1" applyAlignment="1">
      <alignment horizontal="right" vertical="center"/>
    </xf>
    <xf numFmtId="4" fontId="2" fillId="0" borderId="34" xfId="0" applyNumberFormat="1" applyFont="1" applyBorder="1" applyAlignment="1">
      <alignment horizontal="right" vertical="center"/>
    </xf>
    <xf numFmtId="0" fontId="2" fillId="0" borderId="2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4" fontId="2" fillId="0" borderId="45" xfId="0" applyNumberFormat="1" applyFont="1" applyBorder="1" applyAlignment="1">
      <alignment horizontal="right" vertical="center"/>
    </xf>
    <xf numFmtId="4" fontId="2" fillId="0" borderId="46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center" vertical="top" wrapText="1"/>
    </xf>
    <xf numFmtId="0" fontId="0" fillId="0" borderId="0" xfId="0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17" fillId="0" borderId="35" xfId="3" applyFont="1" applyBorder="1" applyAlignment="1">
      <alignment horizontal="center" vertical="center"/>
    </xf>
    <xf numFmtId="0" fontId="17" fillId="0" borderId="30" xfId="3" applyFont="1" applyBorder="1" applyAlignment="1">
      <alignment horizontal="center" vertical="center"/>
    </xf>
    <xf numFmtId="0" fontId="17" fillId="0" borderId="40" xfId="3" applyFont="1" applyBorder="1" applyAlignment="1">
      <alignment horizontal="center" vertical="center"/>
    </xf>
    <xf numFmtId="0" fontId="17" fillId="0" borderId="20" xfId="3" applyFont="1" applyBorder="1" applyAlignment="1">
      <alignment horizontal="center" vertical="center"/>
    </xf>
    <xf numFmtId="0" fontId="17" fillId="0" borderId="21" xfId="3" applyFont="1" applyBorder="1" applyAlignment="1">
      <alignment horizontal="center" vertical="center"/>
    </xf>
  </cellXfs>
  <cellStyles count="4">
    <cellStyle name="Normal" xfId="0" builtinId="0"/>
    <cellStyle name="Normal 3 2" xfId="3" xr:uid="{00000000-0005-0000-0000-000001000000}"/>
    <cellStyle name="Porcentagem" xfId="1" builtinId="5"/>
    <cellStyle name="Vírgula" xfId="2" builtinId="3"/>
  </cellStyles>
  <dxfs count="65">
    <dxf>
      <font>
        <color theme="0" tint="-4.9989318521683403E-2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</dxfs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eng\COMPARTILHADO\ASFALTO\2017%20-%20PAV%20ASF&#193;LTICA\04%20%20-%20ACESSOS%20AO%20LAGO\OR&#199;AMENTO%20CR%208419572016-MTUR-P1037093-43\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6"/>
  <sheetViews>
    <sheetView workbookViewId="0">
      <selection activeCell="C25" sqref="C25"/>
    </sheetView>
  </sheetViews>
  <sheetFormatPr defaultRowHeight="1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7.855468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ht="15" customHeight="1">
      <c r="A1" s="25">
        <v>0</v>
      </c>
      <c r="B1" s="25"/>
      <c r="C1" s="25"/>
      <c r="D1" s="25"/>
      <c r="E1" s="25"/>
      <c r="F1" s="25"/>
      <c r="G1" s="25"/>
      <c r="K1" s="116" t="s">
        <v>21</v>
      </c>
    </row>
    <row r="2" spans="1:13" ht="15" customHeight="1">
      <c r="A2" s="25"/>
      <c r="B2" s="25"/>
      <c r="C2" s="25"/>
      <c r="D2" s="25"/>
      <c r="E2" s="25"/>
      <c r="F2" s="25"/>
      <c r="G2" s="25"/>
      <c r="I2" s="119" t="s">
        <v>8</v>
      </c>
      <c r="K2" s="117"/>
    </row>
    <row r="3" spans="1:13" ht="15" customHeight="1">
      <c r="A3" s="25"/>
      <c r="B3" s="25"/>
      <c r="C3" s="26"/>
      <c r="D3" s="25"/>
      <c r="E3" s="25"/>
      <c r="F3" s="25"/>
      <c r="G3" s="25"/>
      <c r="I3" s="120"/>
      <c r="K3" s="117"/>
    </row>
    <row r="4" spans="1:13" ht="15" customHeight="1">
      <c r="A4" s="25"/>
      <c r="B4" s="25"/>
      <c r="C4" s="26"/>
      <c r="D4" s="25"/>
      <c r="E4" s="25"/>
      <c r="F4" s="25"/>
      <c r="G4" s="25"/>
      <c r="I4" s="120"/>
      <c r="K4" s="117"/>
    </row>
    <row r="5" spans="1:13" ht="15" customHeight="1">
      <c r="A5" s="25"/>
      <c r="B5" s="25"/>
      <c r="C5" s="25"/>
      <c r="D5" s="25"/>
      <c r="E5" s="25"/>
      <c r="F5" s="25"/>
      <c r="G5" s="25"/>
      <c r="I5" s="120"/>
      <c r="K5" s="117"/>
    </row>
    <row r="6" spans="1:13" ht="15" customHeight="1">
      <c r="A6" s="25"/>
      <c r="B6" s="25"/>
      <c r="C6" s="25"/>
      <c r="D6" s="25"/>
      <c r="E6" s="25"/>
      <c r="F6" s="25"/>
      <c r="G6" s="25"/>
      <c r="I6" s="121"/>
      <c r="K6" s="117"/>
    </row>
    <row r="7" spans="1:13" ht="15.75" customHeight="1">
      <c r="A7" s="114" t="s">
        <v>97</v>
      </c>
      <c r="B7" s="114"/>
      <c r="C7" s="114"/>
      <c r="D7" s="114"/>
      <c r="E7" s="114"/>
      <c r="F7" s="114"/>
      <c r="G7" s="114"/>
      <c r="K7" s="117"/>
    </row>
    <row r="8" spans="1:13" ht="15" customHeight="1">
      <c r="A8" s="122" t="s">
        <v>98</v>
      </c>
      <c r="B8" s="122"/>
      <c r="C8" s="122"/>
      <c r="D8" s="122"/>
      <c r="E8" s="122"/>
      <c r="F8" s="122"/>
      <c r="G8" s="122"/>
      <c r="K8" s="117"/>
      <c r="L8" s="9" t="s">
        <v>9</v>
      </c>
    </row>
    <row r="9" spans="1:13" ht="15" customHeight="1">
      <c r="A9" s="123"/>
      <c r="B9" s="124"/>
      <c r="C9" s="124"/>
      <c r="D9" s="124"/>
      <c r="E9" s="124"/>
      <c r="F9" s="124"/>
      <c r="G9" s="125"/>
      <c r="K9" s="118"/>
      <c r="L9" s="9" t="s">
        <v>3</v>
      </c>
    </row>
    <row r="10" spans="1:13" s="1" customFormat="1" ht="47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19</v>
      </c>
      <c r="J10" s="10" t="s">
        <v>20</v>
      </c>
      <c r="K10" s="12">
        <v>0</v>
      </c>
      <c r="L10" s="9" t="s">
        <v>7</v>
      </c>
      <c r="M10" s="9">
        <f>G37</f>
        <v>987497.7699999999</v>
      </c>
    </row>
    <row r="11" spans="1:13" s="108" customFormat="1">
      <c r="A11" s="27">
        <v>1</v>
      </c>
      <c r="B11" s="27"/>
      <c r="C11" s="106" t="s">
        <v>40</v>
      </c>
      <c r="D11" s="27"/>
      <c r="E11" s="56"/>
      <c r="F11" s="57"/>
      <c r="G11" s="57"/>
      <c r="H11" s="53">
        <f>SUM(G11:G13)</f>
        <v>2926.44</v>
      </c>
      <c r="I11" s="107">
        <f t="shared" ref="I11:I36" si="0">ROUND(L11-(L11*$K$10),2)</f>
        <v>0</v>
      </c>
      <c r="L11" s="102"/>
    </row>
    <row r="12" spans="1:13" s="1" customFormat="1" ht="22.5">
      <c r="A12" s="6" t="s">
        <v>45</v>
      </c>
      <c r="B12" s="6">
        <v>4813</v>
      </c>
      <c r="C12" s="105" t="s">
        <v>112</v>
      </c>
      <c r="D12" s="6" t="s">
        <v>57</v>
      </c>
      <c r="E12" s="7">
        <v>1</v>
      </c>
      <c r="F12" s="51">
        <f t="shared" ref="F12:F35" si="1">ROUND(I12,2)</f>
        <v>2926.44</v>
      </c>
      <c r="G12" s="51">
        <f t="shared" ref="G12" si="2">ROUND(F12*E12,2)</f>
        <v>2926.44</v>
      </c>
      <c r="I12" s="52">
        <f t="shared" si="0"/>
        <v>2926.44</v>
      </c>
      <c r="L12" s="102">
        <v>2926.44</v>
      </c>
    </row>
    <row r="13" spans="1:13" s="108" customFormat="1">
      <c r="A13" s="27">
        <v>2</v>
      </c>
      <c r="B13" s="27"/>
      <c r="C13" s="106" t="s">
        <v>113</v>
      </c>
      <c r="D13" s="27"/>
      <c r="E13" s="56"/>
      <c r="F13" s="51">
        <f t="shared" si="1"/>
        <v>0</v>
      </c>
      <c r="G13" s="57">
        <f t="shared" ref="G13:G19" si="3">ROUND(F13*E13,2)</f>
        <v>0</v>
      </c>
      <c r="H13" s="53">
        <f>SUM(G13:G15)</f>
        <v>0</v>
      </c>
      <c r="I13" s="52">
        <f t="shared" si="0"/>
        <v>0</v>
      </c>
      <c r="L13" s="102"/>
    </row>
    <row r="14" spans="1:13" s="108" customFormat="1">
      <c r="A14" s="6" t="s">
        <v>46</v>
      </c>
      <c r="B14" s="6"/>
      <c r="C14" s="105" t="s">
        <v>114</v>
      </c>
      <c r="D14" s="6" t="s">
        <v>32</v>
      </c>
      <c r="E14" s="7">
        <v>21362.52</v>
      </c>
      <c r="F14" s="51"/>
      <c r="G14" s="51"/>
      <c r="H14" s="53">
        <f>SUM(G14:G16)</f>
        <v>0</v>
      </c>
      <c r="I14" s="52"/>
      <c r="L14" s="102">
        <v>4.7907929999999999</v>
      </c>
    </row>
    <row r="15" spans="1:13" s="1" customFormat="1">
      <c r="A15" s="6" t="s">
        <v>47</v>
      </c>
      <c r="B15" s="6">
        <v>401140</v>
      </c>
      <c r="C15" s="105" t="s">
        <v>115</v>
      </c>
      <c r="D15" s="6" t="s">
        <v>37</v>
      </c>
      <c r="E15" s="7">
        <v>6837</v>
      </c>
      <c r="F15" s="51"/>
      <c r="G15" s="51"/>
      <c r="I15" s="52"/>
      <c r="L15" s="102">
        <v>0.528308</v>
      </c>
    </row>
    <row r="16" spans="1:13" s="108" customFormat="1">
      <c r="A16" s="27">
        <v>3</v>
      </c>
      <c r="B16" s="27">
        <v>500000</v>
      </c>
      <c r="C16" s="106" t="s">
        <v>39</v>
      </c>
      <c r="D16" s="27"/>
      <c r="E16" s="56"/>
      <c r="F16" s="51">
        <f t="shared" si="1"/>
        <v>0</v>
      </c>
      <c r="G16" s="57">
        <f t="shared" si="3"/>
        <v>0</v>
      </c>
      <c r="H16" s="53">
        <f>SUM(G17:G18)</f>
        <v>737142.64</v>
      </c>
      <c r="I16" s="52">
        <f t="shared" si="0"/>
        <v>0</v>
      </c>
      <c r="L16" s="102"/>
    </row>
    <row r="17" spans="1:14" s="1" customFormat="1">
      <c r="A17" s="6" t="s">
        <v>48</v>
      </c>
      <c r="B17" s="6"/>
      <c r="C17" s="105" t="s">
        <v>116</v>
      </c>
      <c r="D17" s="6" t="s">
        <v>32</v>
      </c>
      <c r="E17" s="7">
        <v>21362.52</v>
      </c>
      <c r="F17" s="51">
        <f t="shared" si="1"/>
        <v>4.45</v>
      </c>
      <c r="G17" s="51">
        <f>IF(I17=4.45,95161.42,ROUND(F17*E17,2))</f>
        <v>95161.42</v>
      </c>
      <c r="I17" s="52">
        <f t="shared" si="0"/>
        <v>4.45</v>
      </c>
      <c r="L17" s="102">
        <v>4.4545969999999997</v>
      </c>
    </row>
    <row r="18" spans="1:14" s="108" customFormat="1">
      <c r="A18" s="6" t="s">
        <v>49</v>
      </c>
      <c r="B18" s="6"/>
      <c r="C18" s="105" t="s">
        <v>117</v>
      </c>
      <c r="D18" s="6" t="s">
        <v>32</v>
      </c>
      <c r="E18" s="7">
        <v>20206.82</v>
      </c>
      <c r="F18" s="51">
        <f t="shared" si="1"/>
        <v>31.77</v>
      </c>
      <c r="G18" s="51">
        <f>IF(I18=31.77,641981.22,ROUND(F18*E18,2))</f>
        <v>641981.22</v>
      </c>
      <c r="H18" s="53"/>
      <c r="I18" s="52">
        <f t="shared" si="0"/>
        <v>31.77</v>
      </c>
      <c r="L18" s="102">
        <v>31.770522</v>
      </c>
    </row>
    <row r="19" spans="1:14" s="108" customFormat="1">
      <c r="A19" s="27">
        <v>4</v>
      </c>
      <c r="B19" s="27">
        <v>532600</v>
      </c>
      <c r="C19" s="106" t="s">
        <v>118</v>
      </c>
      <c r="D19" s="27"/>
      <c r="E19" s="56"/>
      <c r="F19" s="51">
        <f t="shared" si="1"/>
        <v>0</v>
      </c>
      <c r="G19" s="57">
        <f t="shared" si="3"/>
        <v>0</v>
      </c>
      <c r="H19" s="53">
        <f>SUM(G20:G22)</f>
        <v>197015.7</v>
      </c>
      <c r="I19" s="52">
        <f t="shared" si="0"/>
        <v>0</v>
      </c>
      <c r="L19" s="102"/>
    </row>
    <row r="20" spans="1:14" s="1" customFormat="1">
      <c r="A20" s="6" t="s">
        <v>50</v>
      </c>
      <c r="B20" s="6">
        <v>521450</v>
      </c>
      <c r="C20" s="105" t="s">
        <v>119</v>
      </c>
      <c r="D20" s="6" t="s">
        <v>37</v>
      </c>
      <c r="E20" s="7">
        <v>6837</v>
      </c>
      <c r="F20" s="51">
        <f t="shared" si="1"/>
        <v>13.39</v>
      </c>
      <c r="G20" s="51">
        <f>IF(I20=13.39,91532.42,ROUND(F20*E20,2))</f>
        <v>91532.42</v>
      </c>
      <c r="I20" s="52">
        <f t="shared" si="0"/>
        <v>13.39</v>
      </c>
      <c r="L20" s="102">
        <v>13.387805</v>
      </c>
    </row>
    <row r="21" spans="1:14" s="1" customFormat="1">
      <c r="A21" s="6" t="s">
        <v>51</v>
      </c>
      <c r="B21" s="6"/>
      <c r="C21" s="105" t="s">
        <v>120</v>
      </c>
      <c r="D21" s="6" t="s">
        <v>32</v>
      </c>
      <c r="E21" s="7">
        <v>6857.2</v>
      </c>
      <c r="F21" s="51">
        <f t="shared" si="1"/>
        <v>1.68</v>
      </c>
      <c r="G21" s="51">
        <f>IF(I21=1.68,11526.82,ROUND(F21*E21,2))</f>
        <v>11526.82</v>
      </c>
      <c r="I21" s="52">
        <f t="shared" si="0"/>
        <v>1.68</v>
      </c>
      <c r="L21" s="102">
        <v>1.6809799999999999</v>
      </c>
    </row>
    <row r="22" spans="1:14" s="108" customFormat="1" ht="22.5">
      <c r="A22" s="6" t="s">
        <v>52</v>
      </c>
      <c r="B22" s="6"/>
      <c r="C22" s="105" t="s">
        <v>121</v>
      </c>
      <c r="D22" s="6" t="s">
        <v>32</v>
      </c>
      <c r="E22" s="7">
        <v>7279.2</v>
      </c>
      <c r="F22" s="51">
        <f t="shared" si="1"/>
        <v>12.91</v>
      </c>
      <c r="G22" s="51">
        <f>IF(I22=12.91,93956.46,ROUND(F22*E22,2))</f>
        <v>93956.46</v>
      </c>
      <c r="H22" s="53"/>
      <c r="I22" s="52">
        <f t="shared" si="0"/>
        <v>12.91</v>
      </c>
      <c r="L22" s="102">
        <v>12.907525</v>
      </c>
    </row>
    <row r="23" spans="1:14" s="108" customFormat="1">
      <c r="A23" s="27">
        <v>5</v>
      </c>
      <c r="B23" s="27">
        <v>535200</v>
      </c>
      <c r="C23" s="106" t="s">
        <v>41</v>
      </c>
      <c r="D23" s="27"/>
      <c r="E23" s="56"/>
      <c r="F23" s="51">
        <f t="shared" si="1"/>
        <v>0</v>
      </c>
      <c r="G23" s="57">
        <f t="shared" ref="G23:G35" si="4">ROUND(F23*E23,2)</f>
        <v>0</v>
      </c>
      <c r="H23" s="53">
        <f>SUM(G24)</f>
        <v>30523.47</v>
      </c>
      <c r="I23" s="52">
        <f t="shared" si="0"/>
        <v>0</v>
      </c>
      <c r="L23" s="102"/>
    </row>
    <row r="24" spans="1:14" s="1" customFormat="1">
      <c r="A24" s="6" t="s">
        <v>53</v>
      </c>
      <c r="B24" s="6">
        <v>575100</v>
      </c>
      <c r="C24" s="105" t="s">
        <v>122</v>
      </c>
      <c r="D24" s="6" t="s">
        <v>32</v>
      </c>
      <c r="E24" s="7">
        <v>21362.52</v>
      </c>
      <c r="F24" s="51">
        <f t="shared" si="1"/>
        <v>1.43</v>
      </c>
      <c r="G24" s="51">
        <f>IF(I24=1.43,30523.47,ROUND(F24*E24,2))</f>
        <v>30523.47</v>
      </c>
      <c r="I24" s="52">
        <f t="shared" si="0"/>
        <v>1.43</v>
      </c>
      <c r="L24" s="102">
        <v>1.428833</v>
      </c>
    </row>
    <row r="25" spans="1:14" s="108" customFormat="1">
      <c r="A25" s="27">
        <v>6</v>
      </c>
      <c r="B25" s="27">
        <v>800000</v>
      </c>
      <c r="C25" s="106" t="s">
        <v>123</v>
      </c>
      <c r="D25" s="27"/>
      <c r="E25" s="56"/>
      <c r="F25" s="51">
        <f t="shared" si="1"/>
        <v>0</v>
      </c>
      <c r="G25" s="57">
        <f t="shared" si="4"/>
        <v>0</v>
      </c>
      <c r="H25" s="53">
        <f>SUM(G26)</f>
        <v>0</v>
      </c>
      <c r="I25" s="52">
        <f t="shared" si="0"/>
        <v>0</v>
      </c>
      <c r="L25" s="102"/>
    </row>
    <row r="26" spans="1:14" s="1" customFormat="1">
      <c r="A26" s="6" t="s">
        <v>54</v>
      </c>
      <c r="B26" s="6"/>
      <c r="C26" s="105" t="s">
        <v>124</v>
      </c>
      <c r="D26" s="6" t="s">
        <v>32</v>
      </c>
      <c r="E26" s="7">
        <v>21362.52</v>
      </c>
      <c r="F26" s="51"/>
      <c r="G26" s="51"/>
      <c r="I26" s="52"/>
      <c r="L26" s="102">
        <v>0.75644100000000003</v>
      </c>
    </row>
    <row r="27" spans="1:14" s="108" customFormat="1">
      <c r="A27" s="27">
        <v>7</v>
      </c>
      <c r="B27" s="27"/>
      <c r="C27" s="106" t="s">
        <v>43</v>
      </c>
      <c r="D27" s="27"/>
      <c r="E27" s="56"/>
      <c r="F27" s="51">
        <f t="shared" si="1"/>
        <v>0</v>
      </c>
      <c r="G27" s="57">
        <f t="shared" si="4"/>
        <v>0</v>
      </c>
      <c r="H27" s="53">
        <f>SUM(G28:G29)</f>
        <v>19889.52</v>
      </c>
      <c r="I27" s="52">
        <f t="shared" si="0"/>
        <v>0</v>
      </c>
      <c r="L27" s="102"/>
    </row>
    <row r="28" spans="1:14" s="1" customFormat="1" ht="22.5">
      <c r="A28" s="6" t="s">
        <v>55</v>
      </c>
      <c r="B28" s="6">
        <v>532650</v>
      </c>
      <c r="C28" s="105" t="s">
        <v>125</v>
      </c>
      <c r="D28" s="6" t="s">
        <v>57</v>
      </c>
      <c r="E28" s="7">
        <v>19</v>
      </c>
      <c r="F28" s="51">
        <f t="shared" si="1"/>
        <v>482.59</v>
      </c>
      <c r="G28" s="51">
        <f>IF(I28=482.59,9169.12,ROUND(F28*E28,2))</f>
        <v>9169.1200000000008</v>
      </c>
      <c r="H28" s="53"/>
      <c r="I28" s="52">
        <f t="shared" si="0"/>
        <v>482.59</v>
      </c>
      <c r="L28" s="102">
        <v>482.58499999999998</v>
      </c>
      <c r="M28" s="1">
        <v>482.58499999999998</v>
      </c>
      <c r="N28" s="1">
        <f>19*M28</f>
        <v>9169.1149999999998</v>
      </c>
    </row>
    <row r="29" spans="1:14" s="1" customFormat="1">
      <c r="A29" s="6" t="s">
        <v>56</v>
      </c>
      <c r="B29" s="6"/>
      <c r="C29" s="105" t="s">
        <v>126</v>
      </c>
      <c r="D29" s="6" t="s">
        <v>32</v>
      </c>
      <c r="E29" s="7">
        <v>15.71</v>
      </c>
      <c r="F29" s="51">
        <f t="shared" si="1"/>
        <v>682.39</v>
      </c>
      <c r="G29" s="51">
        <f>IF(I29=682.39,10720.4,ROUND(F29*E29,2))</f>
        <v>10720.4</v>
      </c>
      <c r="H29" s="53"/>
      <c r="I29" s="52">
        <f t="shared" si="0"/>
        <v>682.39</v>
      </c>
      <c r="L29" s="102">
        <v>682.39400000000001</v>
      </c>
    </row>
    <row r="30" spans="1:14" s="1" customFormat="1" ht="22.5" hidden="1">
      <c r="A30" s="27">
        <v>6</v>
      </c>
      <c r="B30" s="27"/>
      <c r="C30" s="28" t="s">
        <v>111</v>
      </c>
      <c r="D30" s="6"/>
      <c r="E30" s="7"/>
      <c r="F30" s="51">
        <f t="shared" si="1"/>
        <v>682.39</v>
      </c>
      <c r="G30" s="51">
        <f t="shared" si="4"/>
        <v>0</v>
      </c>
      <c r="H30" s="53">
        <f>SUM(G30:G31)</f>
        <v>0</v>
      </c>
      <c r="I30" s="52">
        <f t="shared" si="0"/>
        <v>682.39</v>
      </c>
      <c r="L30" s="102">
        <v>682.39400000000001</v>
      </c>
    </row>
    <row r="31" spans="1:14" s="1" customFormat="1" hidden="1">
      <c r="A31" s="6" t="s">
        <v>54</v>
      </c>
      <c r="B31" s="6">
        <v>532700</v>
      </c>
      <c r="C31" s="5" t="s">
        <v>42</v>
      </c>
      <c r="D31" s="6" t="s">
        <v>32</v>
      </c>
      <c r="E31" s="7">
        <v>26964</v>
      </c>
      <c r="F31" s="51">
        <f t="shared" si="1"/>
        <v>0</v>
      </c>
      <c r="G31" s="51">
        <f t="shared" si="4"/>
        <v>0</v>
      </c>
      <c r="I31" s="52">
        <f t="shared" si="0"/>
        <v>0</v>
      </c>
      <c r="L31" s="102"/>
    </row>
    <row r="32" spans="1:14" s="1" customFormat="1" hidden="1">
      <c r="A32" s="6"/>
      <c r="B32" s="6"/>
      <c r="C32" s="5"/>
      <c r="D32" s="6"/>
      <c r="E32" s="7"/>
      <c r="F32" s="51">
        <f t="shared" si="1"/>
        <v>0</v>
      </c>
      <c r="G32" s="51">
        <f t="shared" si="4"/>
        <v>0</v>
      </c>
      <c r="I32" s="52">
        <f t="shared" si="0"/>
        <v>0</v>
      </c>
      <c r="L32" s="102"/>
    </row>
    <row r="33" spans="1:12" s="1" customFormat="1" hidden="1">
      <c r="A33" s="27">
        <v>7</v>
      </c>
      <c r="B33" s="27"/>
      <c r="C33" s="28" t="s">
        <v>43</v>
      </c>
      <c r="D33" s="6"/>
      <c r="E33" s="7"/>
      <c r="F33" s="51">
        <f t="shared" si="1"/>
        <v>0</v>
      </c>
      <c r="G33" s="51">
        <f t="shared" si="4"/>
        <v>0</v>
      </c>
      <c r="H33" s="53">
        <f>SUM(G33:G35)</f>
        <v>0</v>
      </c>
      <c r="I33" s="52">
        <f t="shared" si="0"/>
        <v>0</v>
      </c>
      <c r="L33" s="102"/>
    </row>
    <row r="34" spans="1:12" s="1" customFormat="1" ht="22.5" hidden="1">
      <c r="A34" s="6" t="s">
        <v>55</v>
      </c>
      <c r="B34" s="6">
        <v>821300</v>
      </c>
      <c r="C34" s="5" t="s">
        <v>96</v>
      </c>
      <c r="D34" s="6" t="s">
        <v>57</v>
      </c>
      <c r="E34" s="7">
        <v>19</v>
      </c>
      <c r="F34" s="51">
        <f t="shared" si="1"/>
        <v>0</v>
      </c>
      <c r="G34" s="51">
        <f t="shared" si="4"/>
        <v>0</v>
      </c>
      <c r="I34" s="52">
        <f t="shared" si="0"/>
        <v>0</v>
      </c>
      <c r="L34" s="102"/>
    </row>
    <row r="35" spans="1:12" s="1" customFormat="1" hidden="1">
      <c r="A35" s="6" t="s">
        <v>56</v>
      </c>
      <c r="B35" s="6">
        <v>820000</v>
      </c>
      <c r="C35" s="5" t="s">
        <v>44</v>
      </c>
      <c r="D35" s="6" t="s">
        <v>32</v>
      </c>
      <c r="E35" s="7">
        <v>15.71</v>
      </c>
      <c r="F35" s="51">
        <f t="shared" si="1"/>
        <v>0</v>
      </c>
      <c r="G35" s="51">
        <f t="shared" si="4"/>
        <v>0</v>
      </c>
      <c r="I35" s="52">
        <f t="shared" si="0"/>
        <v>0</v>
      </c>
      <c r="L35" s="102"/>
    </row>
    <row r="36" spans="1:12" s="1" customFormat="1">
      <c r="A36" s="126"/>
      <c r="B36" s="126"/>
      <c r="C36" s="126"/>
      <c r="D36" s="126"/>
      <c r="E36" s="126"/>
      <c r="F36" s="126"/>
      <c r="G36" s="127"/>
      <c r="I36" s="52">
        <f t="shared" si="0"/>
        <v>0</v>
      </c>
      <c r="L36" s="11"/>
    </row>
    <row r="37" spans="1:12">
      <c r="A37" s="113" t="s">
        <v>4</v>
      </c>
      <c r="B37" s="113"/>
      <c r="C37" s="113"/>
      <c r="D37" s="113"/>
      <c r="E37" s="113"/>
      <c r="F37" s="113"/>
      <c r="G37" s="8">
        <f>SUM(G11:G35)</f>
        <v>987497.7699999999</v>
      </c>
      <c r="H37" s="54"/>
    </row>
    <row r="38" spans="1:12">
      <c r="A38" s="25"/>
      <c r="B38" s="25"/>
      <c r="C38" s="25"/>
      <c r="D38" s="25"/>
      <c r="E38" s="55" t="s">
        <v>38</v>
      </c>
      <c r="F38" s="25"/>
      <c r="G38" s="25"/>
    </row>
    <row r="39" spans="1:12" ht="15" customHeight="1">
      <c r="A39" s="115" t="s">
        <v>127</v>
      </c>
      <c r="B39" s="115"/>
      <c r="C39" s="115"/>
      <c r="D39" s="115"/>
      <c r="E39" s="115"/>
      <c r="F39" s="115"/>
      <c r="G39" s="115"/>
    </row>
    <row r="40" spans="1:12">
      <c r="A40" s="25"/>
      <c r="B40" s="25"/>
      <c r="C40" s="25"/>
      <c r="D40" s="25"/>
      <c r="E40" s="25"/>
      <c r="F40" s="25"/>
      <c r="G40" s="25"/>
    </row>
    <row r="41" spans="1:12">
      <c r="A41" s="25"/>
      <c r="B41" s="25"/>
      <c r="C41" s="25"/>
      <c r="D41" s="25"/>
      <c r="E41" s="25"/>
      <c r="F41" s="25"/>
      <c r="G41" s="25"/>
    </row>
    <row r="42" spans="1:12">
      <c r="A42" s="25"/>
      <c r="B42" s="25"/>
      <c r="C42" s="25"/>
      <c r="D42" s="25"/>
      <c r="E42" s="25"/>
      <c r="F42" s="25"/>
      <c r="G42" s="25"/>
    </row>
    <row r="43" spans="1:12">
      <c r="A43" s="25"/>
      <c r="B43" s="25"/>
      <c r="C43" s="25"/>
      <c r="D43" s="25"/>
      <c r="E43" s="25"/>
      <c r="F43" s="25"/>
      <c r="G43" s="25"/>
    </row>
    <row r="44" spans="1:12">
      <c r="A44" s="25"/>
      <c r="B44" s="25"/>
      <c r="C44" s="25"/>
      <c r="D44" s="25"/>
      <c r="E44" s="25"/>
      <c r="F44" s="25"/>
      <c r="G44" s="25"/>
    </row>
    <row r="45" spans="1:12">
      <c r="A45" s="25"/>
      <c r="B45" s="25"/>
      <c r="C45" s="25"/>
      <c r="D45" s="25"/>
      <c r="E45" s="25"/>
      <c r="F45" s="25"/>
      <c r="G45" s="25"/>
    </row>
    <row r="46" spans="1:12">
      <c r="A46" s="25"/>
      <c r="B46" s="25"/>
      <c r="C46" s="25"/>
      <c r="D46" s="25"/>
      <c r="E46" s="25"/>
      <c r="F46" s="25"/>
      <c r="G46" s="25"/>
    </row>
  </sheetData>
  <sheetProtection algorithmName="SHA-512" hashValue="G+o1Fog872FT8elKc4Z5C5qUbhHZo663NP97ptPoBz4UsQDOG2wE8gZO5HHKgyDT0q9HsUA17H0S1oVxApyWQQ==" saltValue="tO7ywk+VYGF9ID7vwUjegg==" spinCount="100000" sheet="1" selectLockedCells="1"/>
  <mergeCells count="8">
    <mergeCell ref="A37:F37"/>
    <mergeCell ref="A7:G7"/>
    <mergeCell ref="A39:G39"/>
    <mergeCell ref="K1:K9"/>
    <mergeCell ref="I2:I6"/>
    <mergeCell ref="A8:G8"/>
    <mergeCell ref="A9:G9"/>
    <mergeCell ref="A36:G36"/>
  </mergeCells>
  <dataValidations xWindow="965" yWindow="522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36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F60"/>
  <sheetViews>
    <sheetView topLeftCell="A7" zoomScale="115" zoomScaleNormal="115" workbookViewId="0">
      <selection activeCell="I19" sqref="I19"/>
    </sheetView>
  </sheetViews>
  <sheetFormatPr defaultRowHeight="15"/>
  <cols>
    <col min="1" max="1" width="7.42578125" customWidth="1"/>
    <col min="2" max="2" width="17.140625" customWidth="1"/>
    <col min="3" max="3" width="11.42578125" customWidth="1"/>
    <col min="4" max="4" width="7.85546875" customWidth="1"/>
    <col min="5" max="15" width="7" bestFit="1" customWidth="1"/>
    <col min="16" max="16" width="6" bestFit="1" customWidth="1"/>
    <col min="17" max="17" width="7" bestFit="1" customWidth="1"/>
    <col min="18" max="18" width="6" bestFit="1" customWidth="1"/>
    <col min="19" max="19" width="7" bestFit="1" customWidth="1"/>
    <col min="20" max="20" width="6" bestFit="1" customWidth="1"/>
    <col min="21" max="21" width="7" bestFit="1" customWidth="1"/>
    <col min="22" max="22" width="6" bestFit="1" customWidth="1"/>
    <col min="23" max="23" width="7" bestFit="1" customWidth="1"/>
    <col min="24" max="24" width="6" bestFit="1" customWidth="1"/>
    <col min="25" max="25" width="7" bestFit="1" customWidth="1"/>
    <col min="26" max="26" width="6" bestFit="1" customWidth="1"/>
    <col min="27" max="27" width="7" bestFit="1" customWidth="1"/>
    <col min="28" max="28" width="6" bestFit="1" customWidth="1"/>
    <col min="29" max="29" width="7.42578125" customWidth="1"/>
    <col min="30" max="30" width="17.140625" customWidth="1"/>
    <col min="31" max="31" width="11.42578125" customWidth="1"/>
    <col min="32" max="32" width="7.85546875" customWidth="1"/>
    <col min="33" max="33" width="7" bestFit="1" customWidth="1"/>
    <col min="34" max="34" width="6" bestFit="1" customWidth="1"/>
    <col min="35" max="35" width="7" bestFit="1" customWidth="1"/>
    <col min="36" max="36" width="6" bestFit="1" customWidth="1"/>
    <col min="37" max="37" width="7" bestFit="1" customWidth="1"/>
    <col min="38" max="38" width="6" bestFit="1" customWidth="1"/>
    <col min="39" max="39" width="7" bestFit="1" customWidth="1"/>
    <col min="40" max="40" width="6" bestFit="1" customWidth="1"/>
    <col min="41" max="41" width="7" bestFit="1" customWidth="1"/>
    <col min="42" max="42" width="6" bestFit="1" customWidth="1"/>
    <col min="43" max="43" width="7" bestFit="1" customWidth="1"/>
    <col min="44" max="44" width="6" bestFit="1" customWidth="1"/>
    <col min="45" max="45" width="7" bestFit="1" customWidth="1"/>
    <col min="46" max="46" width="6" bestFit="1" customWidth="1"/>
    <col min="47" max="47" width="7" bestFit="1" customWidth="1"/>
    <col min="48" max="48" width="6" bestFit="1" customWidth="1"/>
    <col min="49" max="49" width="7" bestFit="1" customWidth="1"/>
    <col min="50" max="50" width="6" bestFit="1" customWidth="1"/>
    <col min="51" max="51" width="7.28515625" customWidth="1"/>
    <col min="52" max="52" width="6" bestFit="1" customWidth="1"/>
    <col min="53" max="53" width="7" bestFit="1" customWidth="1"/>
    <col min="54" max="54" width="6" bestFit="1" customWidth="1"/>
    <col min="55" max="56" width="7" bestFit="1" customWidth="1"/>
    <col min="57" max="57" width="7.42578125" hidden="1" customWidth="1"/>
    <col min="58" max="58" width="17.28515625" hidden="1" customWidth="1"/>
    <col min="59" max="59" width="11.42578125" hidden="1" customWidth="1"/>
    <col min="60" max="60" width="7.7109375" hidden="1" customWidth="1"/>
    <col min="61" max="61" width="7" hidden="1" customWidth="1"/>
    <col min="62" max="62" width="6.140625" hidden="1" customWidth="1"/>
    <col min="63" max="63" width="7" hidden="1" customWidth="1"/>
    <col min="64" max="64" width="6.140625" hidden="1" customWidth="1"/>
    <col min="65" max="65" width="7" hidden="1" customWidth="1"/>
    <col min="66" max="66" width="6.140625" hidden="1" customWidth="1"/>
    <col min="67" max="67" width="7" hidden="1" customWidth="1"/>
    <col min="68" max="68" width="6.140625" hidden="1" customWidth="1"/>
    <col min="69" max="69" width="7" hidden="1" customWidth="1"/>
    <col min="70" max="70" width="6.140625" hidden="1" customWidth="1"/>
    <col min="71" max="71" width="7" hidden="1" customWidth="1"/>
    <col min="72" max="72" width="6.140625" hidden="1" customWidth="1"/>
    <col min="73" max="73" width="7" hidden="1" customWidth="1"/>
    <col min="74" max="74" width="6.140625" hidden="1" customWidth="1"/>
    <col min="75" max="75" width="7" hidden="1" customWidth="1"/>
    <col min="76" max="76" width="6.140625" hidden="1" customWidth="1"/>
    <col min="77" max="77" width="7" hidden="1" customWidth="1"/>
    <col min="78" max="78" width="6.140625" hidden="1" customWidth="1"/>
    <col min="79" max="79" width="7" hidden="1" customWidth="1"/>
    <col min="80" max="80" width="6.140625" hidden="1" customWidth="1"/>
    <col min="81" max="81" width="7" hidden="1" customWidth="1"/>
    <col min="82" max="82" width="6.140625" hidden="1" customWidth="1"/>
    <col min="83" max="84" width="7" hidden="1" customWidth="1"/>
  </cols>
  <sheetData>
    <row r="1" spans="1:84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</row>
    <row r="2" spans="1:84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</row>
    <row r="3" spans="1:84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</row>
    <row r="4" spans="1:84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</row>
    <row r="5" spans="1:84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</row>
    <row r="6" spans="1:84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</row>
    <row r="7" spans="1:84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</row>
    <row r="8" spans="1:84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</row>
    <row r="9" spans="1:84" ht="19.5">
      <c r="A9" s="128" t="s">
        <v>22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59"/>
      <c r="X9" s="59"/>
      <c r="Y9" s="59"/>
      <c r="Z9" s="59"/>
      <c r="AA9" s="59"/>
      <c r="AB9" s="59"/>
      <c r="AC9" s="128" t="s">
        <v>22</v>
      </c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59"/>
      <c r="AZ9" s="59"/>
      <c r="BA9" s="59"/>
      <c r="BB9" s="59"/>
      <c r="BC9" s="59"/>
      <c r="BD9" s="59"/>
      <c r="BE9" s="128" t="s">
        <v>22</v>
      </c>
      <c r="BF9" s="128"/>
      <c r="BG9" s="128"/>
      <c r="BH9" s="128"/>
      <c r="BI9" s="128"/>
      <c r="BJ9" s="128"/>
      <c r="BK9" s="128"/>
      <c r="BL9" s="128"/>
      <c r="BM9" s="128"/>
      <c r="BN9" s="128"/>
      <c r="BO9" s="128"/>
      <c r="BP9" s="128"/>
      <c r="BQ9" s="128"/>
      <c r="BR9" s="128"/>
      <c r="BS9" s="128"/>
      <c r="BT9" s="128"/>
      <c r="BU9" s="128"/>
      <c r="BV9" s="128"/>
      <c r="BW9" s="128"/>
      <c r="BX9" s="128"/>
      <c r="BY9" s="128"/>
      <c r="BZ9" s="128"/>
      <c r="CA9" s="59"/>
      <c r="CB9" s="59"/>
      <c r="CC9" s="59"/>
      <c r="CD9" s="59"/>
      <c r="CE9" s="59"/>
      <c r="CF9" s="59"/>
    </row>
    <row r="10" spans="1:84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</row>
    <row r="11" spans="1:84">
      <c r="A11" s="32" t="str">
        <f>ORÇAMENTO!A7</f>
        <v xml:space="preserve">OBJETO: PAVIMENTAÇÃO COM PEDRAS IRREGULARES 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4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32" t="str">
        <f>A11</f>
        <v xml:space="preserve">OBJETO: PAVIMENTAÇÃO COM PEDRAS IRREGULARES </v>
      </c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4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32" t="str">
        <f>AC11</f>
        <v xml:space="preserve">OBJETO: PAVIMENTAÇÃO COM PEDRAS IRREGULARES </v>
      </c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4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</row>
    <row r="12" spans="1:84">
      <c r="A12" s="32" t="str">
        <f>ORÇAMENTO!A8</f>
        <v>LOCALIZAÇÃO: ACESSO A COMUNIDADE DE ALTO CARAVÁGIO - CORONEL VIVIDAP-PR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4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32" t="str">
        <f>A12</f>
        <v>LOCALIZAÇÃO: ACESSO A COMUNIDADE DE ALTO CARAVÁGIO - CORONEL VIVIDAP-PR</v>
      </c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4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32" t="str">
        <f>AC12</f>
        <v>LOCALIZAÇÃO: ACESSO A COMUNIDADE DE ALTO CARAVÁGIO - CORONEL VIVIDAP-PR</v>
      </c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4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</row>
    <row r="13" spans="1:84">
      <c r="A13" s="32" t="s">
        <v>23</v>
      </c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7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32" t="str">
        <f>A13</f>
        <v>Agente Promotor / Proponente: PREFEITURA MUNICIPAL DE CORONEL VIVIDA-PR</v>
      </c>
      <c r="AD13" s="35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7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32" t="str">
        <f>AC13</f>
        <v>Agente Promotor / Proponente: PREFEITURA MUNICIPAL DE CORONEL VIVIDA-PR</v>
      </c>
      <c r="BF13" s="35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7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</row>
    <row r="14" spans="1:84" ht="15.75" thickBo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</row>
    <row r="15" spans="1:84" ht="18" customHeight="1">
      <c r="A15" s="135" t="s">
        <v>10</v>
      </c>
      <c r="B15" s="137" t="s">
        <v>24</v>
      </c>
      <c r="C15" s="139" t="s">
        <v>25</v>
      </c>
      <c r="D15" s="58" t="s">
        <v>29</v>
      </c>
      <c r="E15" s="129" t="s">
        <v>11</v>
      </c>
      <c r="F15" s="129"/>
      <c r="G15" s="129" t="s">
        <v>12</v>
      </c>
      <c r="H15" s="129"/>
      <c r="I15" s="129" t="s">
        <v>13</v>
      </c>
      <c r="J15" s="129"/>
      <c r="K15" s="129" t="s">
        <v>14</v>
      </c>
      <c r="L15" s="129"/>
      <c r="M15" s="129" t="s">
        <v>15</v>
      </c>
      <c r="N15" s="129"/>
      <c r="O15" s="129" t="s">
        <v>16</v>
      </c>
      <c r="P15" s="129"/>
      <c r="Q15" s="129" t="s">
        <v>34</v>
      </c>
      <c r="R15" s="129"/>
      <c r="S15" s="129" t="s">
        <v>35</v>
      </c>
      <c r="T15" s="129"/>
      <c r="U15" s="129" t="s">
        <v>36</v>
      </c>
      <c r="V15" s="130"/>
      <c r="W15" s="129" t="s">
        <v>58</v>
      </c>
      <c r="X15" s="130"/>
      <c r="Y15" s="129" t="s">
        <v>59</v>
      </c>
      <c r="Z15" s="130"/>
      <c r="AA15" s="129" t="s">
        <v>60</v>
      </c>
      <c r="AB15" s="130"/>
      <c r="AC15" s="135" t="s">
        <v>10</v>
      </c>
      <c r="AD15" s="137" t="s">
        <v>24</v>
      </c>
      <c r="AE15" s="139" t="s">
        <v>25</v>
      </c>
      <c r="AF15" s="58" t="s">
        <v>29</v>
      </c>
      <c r="AG15" s="129" t="s">
        <v>61</v>
      </c>
      <c r="AH15" s="130"/>
      <c r="AI15" s="129" t="s">
        <v>62</v>
      </c>
      <c r="AJ15" s="130"/>
      <c r="AK15" s="129" t="s">
        <v>63</v>
      </c>
      <c r="AL15" s="130"/>
      <c r="AM15" s="129" t="s">
        <v>64</v>
      </c>
      <c r="AN15" s="130"/>
      <c r="AO15" s="129" t="s">
        <v>65</v>
      </c>
      <c r="AP15" s="130"/>
      <c r="AQ15" s="129" t="s">
        <v>66</v>
      </c>
      <c r="AR15" s="130"/>
      <c r="AS15" s="129" t="s">
        <v>67</v>
      </c>
      <c r="AT15" s="130"/>
      <c r="AU15" s="129" t="s">
        <v>68</v>
      </c>
      <c r="AV15" s="130"/>
      <c r="AW15" s="129" t="s">
        <v>69</v>
      </c>
      <c r="AX15" s="130"/>
      <c r="AY15" s="129" t="s">
        <v>70</v>
      </c>
      <c r="AZ15" s="130"/>
      <c r="BA15" s="129" t="s">
        <v>71</v>
      </c>
      <c r="BB15" s="130"/>
      <c r="BC15" s="129" t="s">
        <v>72</v>
      </c>
      <c r="BD15" s="130"/>
      <c r="BE15" s="135" t="s">
        <v>10</v>
      </c>
      <c r="BF15" s="137" t="s">
        <v>24</v>
      </c>
      <c r="BG15" s="139" t="s">
        <v>25</v>
      </c>
      <c r="BH15" s="58" t="s">
        <v>29</v>
      </c>
      <c r="BI15" s="129" t="s">
        <v>99</v>
      </c>
      <c r="BJ15" s="130"/>
      <c r="BK15" s="129" t="s">
        <v>100</v>
      </c>
      <c r="BL15" s="130"/>
      <c r="BM15" s="129" t="s">
        <v>101</v>
      </c>
      <c r="BN15" s="130"/>
      <c r="BO15" s="129" t="s">
        <v>102</v>
      </c>
      <c r="BP15" s="130"/>
      <c r="BQ15" s="129" t="s">
        <v>103</v>
      </c>
      <c r="BR15" s="130"/>
      <c r="BS15" s="129" t="s">
        <v>104</v>
      </c>
      <c r="BT15" s="130"/>
      <c r="BU15" s="129" t="s">
        <v>105</v>
      </c>
      <c r="BV15" s="130"/>
      <c r="BW15" s="129" t="s">
        <v>106</v>
      </c>
      <c r="BX15" s="130"/>
      <c r="BY15" s="129" t="s">
        <v>107</v>
      </c>
      <c r="BZ15" s="130"/>
      <c r="CA15" s="129" t="s">
        <v>108</v>
      </c>
      <c r="CB15" s="130"/>
      <c r="CC15" s="129" t="s">
        <v>109</v>
      </c>
      <c r="CD15" s="130"/>
      <c r="CE15" s="129" t="s">
        <v>110</v>
      </c>
      <c r="CF15" s="130"/>
    </row>
    <row r="16" spans="1:84" ht="18" customHeight="1">
      <c r="A16" s="136"/>
      <c r="B16" s="138"/>
      <c r="C16" s="140"/>
      <c r="D16" s="60" t="s">
        <v>30</v>
      </c>
      <c r="E16" s="16" t="s">
        <v>17</v>
      </c>
      <c r="F16" s="17" t="s">
        <v>18</v>
      </c>
      <c r="G16" s="16" t="s">
        <v>17</v>
      </c>
      <c r="H16" s="17" t="s">
        <v>18</v>
      </c>
      <c r="I16" s="16" t="s">
        <v>17</v>
      </c>
      <c r="J16" s="17" t="s">
        <v>18</v>
      </c>
      <c r="K16" s="16" t="s">
        <v>17</v>
      </c>
      <c r="L16" s="17" t="s">
        <v>18</v>
      </c>
      <c r="M16" s="16" t="s">
        <v>17</v>
      </c>
      <c r="N16" s="17" t="s">
        <v>18</v>
      </c>
      <c r="O16" s="16" t="s">
        <v>17</v>
      </c>
      <c r="P16" s="17" t="s">
        <v>18</v>
      </c>
      <c r="Q16" s="16" t="s">
        <v>17</v>
      </c>
      <c r="R16" s="17" t="s">
        <v>18</v>
      </c>
      <c r="S16" s="16" t="s">
        <v>17</v>
      </c>
      <c r="T16" s="17" t="s">
        <v>18</v>
      </c>
      <c r="U16" s="16" t="s">
        <v>17</v>
      </c>
      <c r="V16" s="43" t="s">
        <v>18</v>
      </c>
      <c r="W16" s="16" t="s">
        <v>17</v>
      </c>
      <c r="X16" s="43" t="s">
        <v>18</v>
      </c>
      <c r="Y16" s="16" t="s">
        <v>17</v>
      </c>
      <c r="Z16" s="43" t="s">
        <v>18</v>
      </c>
      <c r="AA16" s="16" t="s">
        <v>17</v>
      </c>
      <c r="AB16" s="43" t="s">
        <v>18</v>
      </c>
      <c r="AC16" s="136"/>
      <c r="AD16" s="138"/>
      <c r="AE16" s="140"/>
      <c r="AF16" s="60" t="s">
        <v>30</v>
      </c>
      <c r="AG16" s="16" t="s">
        <v>17</v>
      </c>
      <c r="AH16" s="43" t="s">
        <v>18</v>
      </c>
      <c r="AI16" s="16" t="s">
        <v>17</v>
      </c>
      <c r="AJ16" s="43" t="s">
        <v>18</v>
      </c>
      <c r="AK16" s="16" t="s">
        <v>17</v>
      </c>
      <c r="AL16" s="43" t="s">
        <v>18</v>
      </c>
      <c r="AM16" s="16" t="s">
        <v>17</v>
      </c>
      <c r="AN16" s="43" t="s">
        <v>18</v>
      </c>
      <c r="AO16" s="16" t="s">
        <v>17</v>
      </c>
      <c r="AP16" s="43" t="s">
        <v>18</v>
      </c>
      <c r="AQ16" s="16" t="s">
        <v>17</v>
      </c>
      <c r="AR16" s="43" t="s">
        <v>18</v>
      </c>
      <c r="AS16" s="16" t="s">
        <v>17</v>
      </c>
      <c r="AT16" s="43" t="s">
        <v>18</v>
      </c>
      <c r="AU16" s="16" t="s">
        <v>17</v>
      </c>
      <c r="AV16" s="43" t="s">
        <v>18</v>
      </c>
      <c r="AW16" s="16" t="s">
        <v>17</v>
      </c>
      <c r="AX16" s="43" t="s">
        <v>18</v>
      </c>
      <c r="AY16" s="16" t="s">
        <v>17</v>
      </c>
      <c r="AZ16" s="43" t="s">
        <v>18</v>
      </c>
      <c r="BA16" s="16" t="s">
        <v>17</v>
      </c>
      <c r="BB16" s="43" t="s">
        <v>18</v>
      </c>
      <c r="BC16" s="16" t="s">
        <v>17</v>
      </c>
      <c r="BD16" s="43" t="s">
        <v>18</v>
      </c>
      <c r="BE16" s="136"/>
      <c r="BF16" s="138"/>
      <c r="BG16" s="140"/>
      <c r="BH16" s="60" t="s">
        <v>30</v>
      </c>
      <c r="BI16" s="16" t="s">
        <v>17</v>
      </c>
      <c r="BJ16" s="43" t="s">
        <v>18</v>
      </c>
      <c r="BK16" s="16" t="s">
        <v>17</v>
      </c>
      <c r="BL16" s="43" t="s">
        <v>18</v>
      </c>
      <c r="BM16" s="16" t="s">
        <v>17</v>
      </c>
      <c r="BN16" s="43" t="s">
        <v>18</v>
      </c>
      <c r="BO16" s="16" t="s">
        <v>17</v>
      </c>
      <c r="BP16" s="43" t="s">
        <v>18</v>
      </c>
      <c r="BQ16" s="16" t="s">
        <v>17</v>
      </c>
      <c r="BR16" s="43" t="s">
        <v>18</v>
      </c>
      <c r="BS16" s="16" t="s">
        <v>17</v>
      </c>
      <c r="BT16" s="43" t="s">
        <v>18</v>
      </c>
      <c r="BU16" s="16" t="s">
        <v>17</v>
      </c>
      <c r="BV16" s="43" t="s">
        <v>18</v>
      </c>
      <c r="BW16" s="16" t="s">
        <v>17</v>
      </c>
      <c r="BX16" s="43" t="s">
        <v>18</v>
      </c>
      <c r="BY16" s="16" t="s">
        <v>17</v>
      </c>
      <c r="BZ16" s="43" t="s">
        <v>18</v>
      </c>
      <c r="CA16" s="16" t="s">
        <v>17</v>
      </c>
      <c r="CB16" s="43" t="s">
        <v>18</v>
      </c>
      <c r="CC16" s="16" t="s">
        <v>17</v>
      </c>
      <c r="CD16" s="43" t="s">
        <v>18</v>
      </c>
      <c r="CE16" s="16" t="s">
        <v>17</v>
      </c>
      <c r="CF16" s="43" t="s">
        <v>18</v>
      </c>
    </row>
    <row r="17" spans="1:84" ht="15" customHeight="1">
      <c r="A17" s="44">
        <v>1</v>
      </c>
      <c r="B17" s="18" t="str">
        <f>ORÇAMENTO!C11</f>
        <v>SERVIÇOS INICIAIS</v>
      </c>
      <c r="C17" s="19">
        <f>ORÇAMENTO!H11</f>
        <v>2926.44</v>
      </c>
      <c r="D17" s="29">
        <f>((C17*100)/$C$45)/100</f>
        <v>2.9634902365399773E-3</v>
      </c>
      <c r="E17" s="20">
        <v>100</v>
      </c>
      <c r="F17" s="19">
        <f t="shared" ref="F17:F40" si="0">E17</f>
        <v>100</v>
      </c>
      <c r="G17" s="20"/>
      <c r="H17" s="19">
        <f t="shared" ref="H17:H40" si="1">F17+G17</f>
        <v>100</v>
      </c>
      <c r="I17" s="20"/>
      <c r="J17" s="19">
        <f t="shared" ref="J17:J40" si="2">H17+I17</f>
        <v>100</v>
      </c>
      <c r="K17" s="20"/>
      <c r="L17" s="19">
        <f t="shared" ref="L17:L40" si="3">J17+K17</f>
        <v>100</v>
      </c>
      <c r="M17" s="20"/>
      <c r="N17" s="19">
        <f t="shared" ref="N17:N40" si="4">L17+M17</f>
        <v>100</v>
      </c>
      <c r="O17" s="21"/>
      <c r="P17" s="19">
        <f t="shared" ref="P17:P40" si="5">N17+O17</f>
        <v>100</v>
      </c>
      <c r="Q17" s="21"/>
      <c r="R17" s="19">
        <f t="shared" ref="R17:R40" si="6">P17+Q17</f>
        <v>100</v>
      </c>
      <c r="S17" s="21"/>
      <c r="T17" s="19">
        <f t="shared" ref="T17:T40" si="7">R17+S17</f>
        <v>100</v>
      </c>
      <c r="U17" s="21"/>
      <c r="V17" s="45">
        <f t="shared" ref="V17:V40" si="8">T17+U17</f>
        <v>100</v>
      </c>
      <c r="W17" s="21"/>
      <c r="X17" s="45">
        <f t="shared" ref="X17:X40" si="9">V17+W17</f>
        <v>100</v>
      </c>
      <c r="Y17" s="21"/>
      <c r="Z17" s="45">
        <f t="shared" ref="Z17:Z40" si="10">X17+Y17</f>
        <v>100</v>
      </c>
      <c r="AA17" s="21"/>
      <c r="AB17" s="45">
        <f t="shared" ref="AB17:AB40" si="11">Z17+AA17</f>
        <v>100</v>
      </c>
      <c r="AC17" s="44">
        <v>1</v>
      </c>
      <c r="AD17" s="18" t="str">
        <f>B17</f>
        <v>SERVIÇOS INICIAIS</v>
      </c>
      <c r="AE17" s="19">
        <f>C17</f>
        <v>2926.44</v>
      </c>
      <c r="AF17" s="29">
        <f>((AE17*100)/$C$45)/100</f>
        <v>2.9634902365399773E-3</v>
      </c>
      <c r="AG17" s="21"/>
      <c r="AH17" s="45">
        <f t="shared" ref="AH17:AH44" si="12">AB17+AG17</f>
        <v>100</v>
      </c>
      <c r="AI17" s="21"/>
      <c r="AJ17" s="45">
        <f t="shared" ref="AJ17:AJ40" si="13">AH17+AI17</f>
        <v>100</v>
      </c>
      <c r="AK17" s="21"/>
      <c r="AL17" s="45">
        <f t="shared" ref="AL17:AL40" si="14">AJ17+AK17</f>
        <v>100</v>
      </c>
      <c r="AM17" s="21"/>
      <c r="AN17" s="45">
        <f t="shared" ref="AN17:AN40" si="15">AL17+AM17</f>
        <v>100</v>
      </c>
      <c r="AO17" s="21"/>
      <c r="AP17" s="45">
        <f t="shared" ref="AP17:AP40" si="16">AN17+AO17</f>
        <v>100</v>
      </c>
      <c r="AQ17" s="21"/>
      <c r="AR17" s="45">
        <f t="shared" ref="AR17:AR40" si="17">AP17+AQ17</f>
        <v>100</v>
      </c>
      <c r="AS17" s="21"/>
      <c r="AT17" s="45">
        <f t="shared" ref="AT17:AT40" si="18">AR17+AS17</f>
        <v>100</v>
      </c>
      <c r="AU17" s="21"/>
      <c r="AV17" s="45">
        <f t="shared" ref="AV17:AV40" si="19">AT17+AU17</f>
        <v>100</v>
      </c>
      <c r="AW17" s="21"/>
      <c r="AX17" s="45">
        <f t="shared" ref="AX17:AX40" si="20">AV17+AW17</f>
        <v>100</v>
      </c>
      <c r="AY17" s="21"/>
      <c r="AZ17" s="45">
        <f t="shared" ref="AZ17:AZ40" si="21">AX17+AY17</f>
        <v>100</v>
      </c>
      <c r="BA17" s="21"/>
      <c r="BB17" s="45">
        <f t="shared" ref="BB17:BB40" si="22">AZ17+BA17</f>
        <v>100</v>
      </c>
      <c r="BC17" s="21"/>
      <c r="BD17" s="45">
        <f t="shared" ref="BD17:BD40" si="23">BB17+BC17</f>
        <v>100</v>
      </c>
      <c r="BE17" s="44">
        <v>1</v>
      </c>
      <c r="BF17" s="18" t="str">
        <f>AD17</f>
        <v>SERVIÇOS INICIAIS</v>
      </c>
      <c r="BG17" s="19">
        <f>AE17</f>
        <v>2926.44</v>
      </c>
      <c r="BH17" s="29">
        <f>((BG17*100)/$C$45)/100</f>
        <v>2.9634902365399773E-3</v>
      </c>
      <c r="BI17" s="21"/>
      <c r="BJ17" s="45">
        <f t="shared" ref="BJ17:BJ44" si="24">BD17+BI17</f>
        <v>100</v>
      </c>
      <c r="BK17" s="21"/>
      <c r="BL17" s="45">
        <f t="shared" ref="BL17:BL40" si="25">BJ17+BK17</f>
        <v>100</v>
      </c>
      <c r="BM17" s="21"/>
      <c r="BN17" s="45">
        <f t="shared" ref="BN17:BN40" si="26">BL17+BM17</f>
        <v>100</v>
      </c>
      <c r="BO17" s="21"/>
      <c r="BP17" s="45">
        <f t="shared" ref="BP17:BP40" si="27">BN17+BO17</f>
        <v>100</v>
      </c>
      <c r="BQ17" s="21"/>
      <c r="BR17" s="45">
        <f t="shared" ref="BR17:BR40" si="28">BP17+BQ17</f>
        <v>100</v>
      </c>
      <c r="BS17" s="21"/>
      <c r="BT17" s="45">
        <f t="shared" ref="BT17:BT40" si="29">BR17+BS17</f>
        <v>100</v>
      </c>
      <c r="BU17" s="21"/>
      <c r="BV17" s="45">
        <f t="shared" ref="BV17:BV40" si="30">BT17+BU17</f>
        <v>100</v>
      </c>
      <c r="BW17" s="21"/>
      <c r="BX17" s="45">
        <f t="shared" ref="BX17:BX40" si="31">BV17+BW17</f>
        <v>100</v>
      </c>
      <c r="BY17" s="21"/>
      <c r="BZ17" s="45">
        <f t="shared" ref="BZ17:BZ40" si="32">BX17+BY17</f>
        <v>100</v>
      </c>
      <c r="CA17" s="21"/>
      <c r="CB17" s="45">
        <f t="shared" ref="CB17:CB40" si="33">BZ17+CA17</f>
        <v>100</v>
      </c>
      <c r="CC17" s="21"/>
      <c r="CD17" s="45">
        <f t="shared" ref="CD17:CD40" si="34">CB17+CC17</f>
        <v>100</v>
      </c>
      <c r="CE17" s="21"/>
      <c r="CF17" s="45">
        <f t="shared" ref="CF17:CF40" si="35">CD17+CE17</f>
        <v>100</v>
      </c>
    </row>
    <row r="18" spans="1:84" ht="15" customHeight="1">
      <c r="A18" s="44">
        <v>2</v>
      </c>
      <c r="B18" s="18" t="str">
        <f>ORÇAMENTO!C13</f>
        <v>TERRAPLENAGEM</v>
      </c>
      <c r="C18" s="19">
        <f>ORÇAMENTO!H13</f>
        <v>0</v>
      </c>
      <c r="D18" s="29">
        <f t="shared" ref="D18:D42" si="36">((C18*100)/$C$45)/100</f>
        <v>0</v>
      </c>
      <c r="E18" s="20"/>
      <c r="F18" s="19">
        <f t="shared" si="0"/>
        <v>0</v>
      </c>
      <c r="G18" s="20"/>
      <c r="H18" s="19">
        <f t="shared" si="1"/>
        <v>0</v>
      </c>
      <c r="I18" s="20"/>
      <c r="J18" s="19">
        <f t="shared" si="2"/>
        <v>0</v>
      </c>
      <c r="K18" s="20"/>
      <c r="L18" s="19">
        <f t="shared" si="3"/>
        <v>0</v>
      </c>
      <c r="M18" s="20"/>
      <c r="N18" s="19">
        <f t="shared" si="4"/>
        <v>0</v>
      </c>
      <c r="O18" s="20"/>
      <c r="P18" s="19">
        <f t="shared" si="5"/>
        <v>0</v>
      </c>
      <c r="Q18" s="20"/>
      <c r="R18" s="19">
        <f t="shared" si="6"/>
        <v>0</v>
      </c>
      <c r="S18" s="20"/>
      <c r="T18" s="19">
        <f t="shared" si="7"/>
        <v>0</v>
      </c>
      <c r="U18" s="20"/>
      <c r="V18" s="45">
        <f t="shared" si="8"/>
        <v>0</v>
      </c>
      <c r="W18" s="20"/>
      <c r="X18" s="45">
        <f t="shared" si="9"/>
        <v>0</v>
      </c>
      <c r="Y18" s="20"/>
      <c r="Z18" s="45">
        <f t="shared" si="10"/>
        <v>0</v>
      </c>
      <c r="AA18" s="20"/>
      <c r="AB18" s="45">
        <f t="shared" si="11"/>
        <v>0</v>
      </c>
      <c r="AC18" s="44">
        <v>2</v>
      </c>
      <c r="AD18" s="18" t="str">
        <f t="shared" ref="AD18:AD23" si="37">B18</f>
        <v>TERRAPLENAGEM</v>
      </c>
      <c r="AE18" s="19">
        <f t="shared" ref="AE18:AE23" si="38">C18</f>
        <v>0</v>
      </c>
      <c r="AF18" s="29">
        <f t="shared" ref="AF18:AF23" si="39">((AE18*100)/$C$45)/100</f>
        <v>0</v>
      </c>
      <c r="AG18" s="20"/>
      <c r="AH18" s="45">
        <f t="shared" si="12"/>
        <v>0</v>
      </c>
      <c r="AI18" s="20"/>
      <c r="AJ18" s="45">
        <f t="shared" si="13"/>
        <v>0</v>
      </c>
      <c r="AK18" s="20"/>
      <c r="AL18" s="45">
        <f t="shared" si="14"/>
        <v>0</v>
      </c>
      <c r="AM18" s="20"/>
      <c r="AN18" s="45">
        <f t="shared" si="15"/>
        <v>0</v>
      </c>
      <c r="AO18" s="20"/>
      <c r="AP18" s="45">
        <f t="shared" si="16"/>
        <v>0</v>
      </c>
      <c r="AQ18" s="20"/>
      <c r="AR18" s="45">
        <f t="shared" si="17"/>
        <v>0</v>
      </c>
      <c r="AS18" s="20"/>
      <c r="AT18" s="45">
        <f t="shared" si="18"/>
        <v>0</v>
      </c>
      <c r="AU18" s="20"/>
      <c r="AV18" s="45">
        <f t="shared" si="19"/>
        <v>0</v>
      </c>
      <c r="AW18" s="20"/>
      <c r="AX18" s="45">
        <f t="shared" si="20"/>
        <v>0</v>
      </c>
      <c r="AY18" s="20"/>
      <c r="AZ18" s="45">
        <f t="shared" si="21"/>
        <v>0</v>
      </c>
      <c r="BA18" s="20"/>
      <c r="BB18" s="45">
        <f t="shared" si="22"/>
        <v>0</v>
      </c>
      <c r="BC18" s="20">
        <v>100</v>
      </c>
      <c r="BD18" s="45">
        <f t="shared" si="23"/>
        <v>100</v>
      </c>
      <c r="BE18" s="44">
        <v>2</v>
      </c>
      <c r="BF18" s="18" t="str">
        <f t="shared" ref="BF18:BF23" si="40">AD18</f>
        <v>TERRAPLENAGEM</v>
      </c>
      <c r="BG18" s="19">
        <f t="shared" ref="BG18:BG23" si="41">AE18</f>
        <v>0</v>
      </c>
      <c r="BH18" s="29">
        <f t="shared" ref="BH18:BH23" si="42">((BG18*100)/$C$45)/100</f>
        <v>0</v>
      </c>
      <c r="BI18" s="20"/>
      <c r="BJ18" s="45">
        <f t="shared" si="24"/>
        <v>100</v>
      </c>
      <c r="BK18" s="20"/>
      <c r="BL18" s="45">
        <f t="shared" si="25"/>
        <v>100</v>
      </c>
      <c r="BM18" s="20"/>
      <c r="BN18" s="45">
        <f t="shared" si="26"/>
        <v>100</v>
      </c>
      <c r="BO18" s="20"/>
      <c r="BP18" s="45">
        <f t="shared" si="27"/>
        <v>100</v>
      </c>
      <c r="BQ18" s="20"/>
      <c r="BR18" s="45">
        <f t="shared" si="28"/>
        <v>100</v>
      </c>
      <c r="BS18" s="20"/>
      <c r="BT18" s="45">
        <f t="shared" si="29"/>
        <v>100</v>
      </c>
      <c r="BU18" s="20"/>
      <c r="BV18" s="45">
        <f t="shared" si="30"/>
        <v>100</v>
      </c>
      <c r="BW18" s="20"/>
      <c r="BX18" s="45">
        <f t="shared" si="31"/>
        <v>100</v>
      </c>
      <c r="BY18" s="20"/>
      <c r="BZ18" s="45">
        <f t="shared" si="32"/>
        <v>100</v>
      </c>
      <c r="CA18" s="20"/>
      <c r="CB18" s="45">
        <f t="shared" si="33"/>
        <v>100</v>
      </c>
      <c r="CC18" s="20"/>
      <c r="CD18" s="45">
        <f t="shared" si="34"/>
        <v>100</v>
      </c>
      <c r="CE18" s="20"/>
      <c r="CF18" s="45">
        <f t="shared" si="35"/>
        <v>100</v>
      </c>
    </row>
    <row r="19" spans="1:84" ht="15" customHeight="1">
      <c r="A19" s="44">
        <v>3</v>
      </c>
      <c r="B19" s="18" t="str">
        <f>ORÇAMENTO!C16</f>
        <v>PAVIMENTAÇÃO</v>
      </c>
      <c r="C19" s="19">
        <f>ORÇAMENTO!H16</f>
        <v>737142.64</v>
      </c>
      <c r="D19" s="29">
        <f t="shared" si="36"/>
        <v>0.74647524520485742</v>
      </c>
      <c r="E19" s="20">
        <v>4.17</v>
      </c>
      <c r="F19" s="19">
        <f t="shared" si="0"/>
        <v>4.17</v>
      </c>
      <c r="G19" s="20">
        <v>4.17</v>
      </c>
      <c r="H19" s="19">
        <f t="shared" si="1"/>
        <v>8.34</v>
      </c>
      <c r="I19" s="20">
        <v>4.17</v>
      </c>
      <c r="J19" s="19">
        <f t="shared" si="2"/>
        <v>12.51</v>
      </c>
      <c r="K19" s="20">
        <v>4.17</v>
      </c>
      <c r="L19" s="19">
        <f t="shared" si="3"/>
        <v>16.68</v>
      </c>
      <c r="M19" s="20">
        <v>4.17</v>
      </c>
      <c r="N19" s="19">
        <f t="shared" si="4"/>
        <v>20.85</v>
      </c>
      <c r="O19" s="20">
        <v>4.17</v>
      </c>
      <c r="P19" s="19">
        <f t="shared" si="5"/>
        <v>25.020000000000003</v>
      </c>
      <c r="Q19" s="20">
        <v>4.17</v>
      </c>
      <c r="R19" s="19">
        <f t="shared" si="6"/>
        <v>29.190000000000005</v>
      </c>
      <c r="S19" s="20">
        <v>4.17</v>
      </c>
      <c r="T19" s="19">
        <f t="shared" si="7"/>
        <v>33.360000000000007</v>
      </c>
      <c r="U19" s="20">
        <v>4.17</v>
      </c>
      <c r="V19" s="45">
        <f t="shared" si="8"/>
        <v>37.530000000000008</v>
      </c>
      <c r="W19" s="20">
        <v>4.17</v>
      </c>
      <c r="X19" s="45">
        <f t="shared" si="9"/>
        <v>41.70000000000001</v>
      </c>
      <c r="Y19" s="20">
        <v>4.17</v>
      </c>
      <c r="Z19" s="45">
        <f t="shared" si="10"/>
        <v>45.870000000000012</v>
      </c>
      <c r="AA19" s="20">
        <v>4.17</v>
      </c>
      <c r="AB19" s="45">
        <f t="shared" si="11"/>
        <v>50.040000000000013</v>
      </c>
      <c r="AC19" s="44">
        <v>3</v>
      </c>
      <c r="AD19" s="18" t="str">
        <f t="shared" si="37"/>
        <v>PAVIMENTAÇÃO</v>
      </c>
      <c r="AE19" s="19">
        <f t="shared" si="38"/>
        <v>737142.64</v>
      </c>
      <c r="AF19" s="29">
        <f t="shared" si="39"/>
        <v>0.74647524520485742</v>
      </c>
      <c r="AG19" s="20">
        <v>4.17</v>
      </c>
      <c r="AH19" s="45">
        <f t="shared" si="12"/>
        <v>54.210000000000015</v>
      </c>
      <c r="AI19" s="20">
        <v>4.17</v>
      </c>
      <c r="AJ19" s="45">
        <f t="shared" si="13"/>
        <v>58.380000000000017</v>
      </c>
      <c r="AK19" s="20">
        <v>4.17</v>
      </c>
      <c r="AL19" s="45">
        <f t="shared" si="14"/>
        <v>62.550000000000018</v>
      </c>
      <c r="AM19" s="20">
        <v>4.17</v>
      </c>
      <c r="AN19" s="45">
        <f t="shared" si="15"/>
        <v>66.720000000000013</v>
      </c>
      <c r="AO19" s="20">
        <v>4.17</v>
      </c>
      <c r="AP19" s="45">
        <f t="shared" si="16"/>
        <v>70.890000000000015</v>
      </c>
      <c r="AQ19" s="20">
        <v>4.17</v>
      </c>
      <c r="AR19" s="45">
        <f t="shared" si="17"/>
        <v>75.060000000000016</v>
      </c>
      <c r="AS19" s="20">
        <v>4.17</v>
      </c>
      <c r="AT19" s="45">
        <f t="shared" si="18"/>
        <v>79.230000000000018</v>
      </c>
      <c r="AU19" s="20">
        <v>4.17</v>
      </c>
      <c r="AV19" s="45">
        <f t="shared" si="19"/>
        <v>83.40000000000002</v>
      </c>
      <c r="AW19" s="20">
        <v>4.17</v>
      </c>
      <c r="AX19" s="45">
        <f t="shared" si="20"/>
        <v>87.570000000000022</v>
      </c>
      <c r="AY19" s="20">
        <v>4.17</v>
      </c>
      <c r="AZ19" s="45">
        <f t="shared" si="21"/>
        <v>91.740000000000023</v>
      </c>
      <c r="BA19" s="20">
        <v>4.17</v>
      </c>
      <c r="BB19" s="45">
        <f t="shared" si="22"/>
        <v>95.910000000000025</v>
      </c>
      <c r="BC19" s="20">
        <f>100-BB19</f>
        <v>4.089999999999975</v>
      </c>
      <c r="BD19" s="45">
        <f t="shared" si="23"/>
        <v>100</v>
      </c>
      <c r="BE19" s="44">
        <v>3</v>
      </c>
      <c r="BF19" s="18" t="str">
        <f t="shared" si="40"/>
        <v>PAVIMENTAÇÃO</v>
      </c>
      <c r="BG19" s="19">
        <f t="shared" si="41"/>
        <v>737142.64</v>
      </c>
      <c r="BH19" s="29">
        <f t="shared" si="42"/>
        <v>0.74647524520485742</v>
      </c>
      <c r="BI19" s="20">
        <v>2.77</v>
      </c>
      <c r="BJ19" s="45">
        <f t="shared" si="24"/>
        <v>102.77</v>
      </c>
      <c r="BK19" s="20">
        <v>2.77</v>
      </c>
      <c r="BL19" s="45">
        <f t="shared" si="25"/>
        <v>105.53999999999999</v>
      </c>
      <c r="BM19" s="20">
        <v>2.77</v>
      </c>
      <c r="BN19" s="45">
        <f t="shared" si="26"/>
        <v>108.30999999999999</v>
      </c>
      <c r="BO19" s="20">
        <v>2.77</v>
      </c>
      <c r="BP19" s="45">
        <f t="shared" si="27"/>
        <v>111.07999999999998</v>
      </c>
      <c r="BQ19" s="20">
        <v>2.77</v>
      </c>
      <c r="BR19" s="45">
        <f t="shared" si="28"/>
        <v>113.84999999999998</v>
      </c>
      <c r="BS19" s="20">
        <v>2.77</v>
      </c>
      <c r="BT19" s="45">
        <f t="shared" si="29"/>
        <v>116.61999999999998</v>
      </c>
      <c r="BU19" s="20">
        <v>2.77</v>
      </c>
      <c r="BV19" s="45">
        <f t="shared" si="30"/>
        <v>119.38999999999997</v>
      </c>
      <c r="BW19" s="20">
        <v>2.77</v>
      </c>
      <c r="BX19" s="45">
        <f t="shared" si="31"/>
        <v>122.15999999999997</v>
      </c>
      <c r="BY19" s="20">
        <v>2.77</v>
      </c>
      <c r="BZ19" s="45">
        <f t="shared" si="32"/>
        <v>124.92999999999996</v>
      </c>
      <c r="CA19" s="20">
        <v>2.77</v>
      </c>
      <c r="CB19" s="45">
        <f t="shared" si="33"/>
        <v>127.69999999999996</v>
      </c>
      <c r="CC19" s="20">
        <v>2.77</v>
      </c>
      <c r="CD19" s="45">
        <f t="shared" si="34"/>
        <v>130.46999999999997</v>
      </c>
      <c r="CE19" s="20">
        <f t="shared" ref="CE19:CE21" si="43">100-CD19</f>
        <v>-30.46999999999997</v>
      </c>
      <c r="CF19" s="45">
        <f t="shared" si="35"/>
        <v>100</v>
      </c>
    </row>
    <row r="20" spans="1:84" ht="15" customHeight="1">
      <c r="A20" s="44">
        <v>4</v>
      </c>
      <c r="B20" s="18" t="str">
        <f>ORÇAMENTO!C19</f>
        <v>CORDÃO/GUIA</v>
      </c>
      <c r="C20" s="19">
        <f>ORÇAMENTO!H19</f>
        <v>197015.7</v>
      </c>
      <c r="D20" s="29">
        <f t="shared" si="36"/>
        <v>0.19951002015933667</v>
      </c>
      <c r="E20" s="20">
        <v>4.17</v>
      </c>
      <c r="F20" s="19">
        <f t="shared" si="0"/>
        <v>4.17</v>
      </c>
      <c r="G20" s="20">
        <v>4.17</v>
      </c>
      <c r="H20" s="19">
        <f t="shared" si="1"/>
        <v>8.34</v>
      </c>
      <c r="I20" s="20">
        <v>4.17</v>
      </c>
      <c r="J20" s="19">
        <f t="shared" si="2"/>
        <v>12.51</v>
      </c>
      <c r="K20" s="20">
        <v>4.17</v>
      </c>
      <c r="L20" s="19">
        <f t="shared" si="3"/>
        <v>16.68</v>
      </c>
      <c r="M20" s="20">
        <v>4.17</v>
      </c>
      <c r="N20" s="19">
        <f t="shared" si="4"/>
        <v>20.85</v>
      </c>
      <c r="O20" s="20">
        <v>4.17</v>
      </c>
      <c r="P20" s="19">
        <f t="shared" si="5"/>
        <v>25.020000000000003</v>
      </c>
      <c r="Q20" s="20">
        <v>4.17</v>
      </c>
      <c r="R20" s="19">
        <f t="shared" si="6"/>
        <v>29.190000000000005</v>
      </c>
      <c r="S20" s="20">
        <v>4.17</v>
      </c>
      <c r="T20" s="19">
        <f t="shared" si="7"/>
        <v>33.360000000000007</v>
      </c>
      <c r="U20" s="20">
        <v>4.17</v>
      </c>
      <c r="V20" s="45">
        <f t="shared" si="8"/>
        <v>37.530000000000008</v>
      </c>
      <c r="W20" s="20">
        <v>4.17</v>
      </c>
      <c r="X20" s="45">
        <f t="shared" si="9"/>
        <v>41.70000000000001</v>
      </c>
      <c r="Y20" s="20">
        <v>4.17</v>
      </c>
      <c r="Z20" s="45">
        <f t="shared" si="10"/>
        <v>45.870000000000012</v>
      </c>
      <c r="AA20" s="20">
        <v>4.17</v>
      </c>
      <c r="AB20" s="45">
        <f t="shared" si="11"/>
        <v>50.040000000000013</v>
      </c>
      <c r="AC20" s="44">
        <v>4</v>
      </c>
      <c r="AD20" s="18" t="str">
        <f t="shared" si="37"/>
        <v>CORDÃO/GUIA</v>
      </c>
      <c r="AE20" s="19">
        <f t="shared" si="38"/>
        <v>197015.7</v>
      </c>
      <c r="AF20" s="29">
        <f t="shared" si="39"/>
        <v>0.19951002015933667</v>
      </c>
      <c r="AG20" s="20">
        <v>4.17</v>
      </c>
      <c r="AH20" s="45">
        <f t="shared" si="12"/>
        <v>54.210000000000015</v>
      </c>
      <c r="AI20" s="20">
        <v>4.17</v>
      </c>
      <c r="AJ20" s="45">
        <f t="shared" si="13"/>
        <v>58.380000000000017</v>
      </c>
      <c r="AK20" s="20">
        <v>4.17</v>
      </c>
      <c r="AL20" s="45">
        <f t="shared" si="14"/>
        <v>62.550000000000018</v>
      </c>
      <c r="AM20" s="20">
        <v>4.17</v>
      </c>
      <c r="AN20" s="45">
        <f t="shared" si="15"/>
        <v>66.720000000000013</v>
      </c>
      <c r="AO20" s="20">
        <v>4.17</v>
      </c>
      <c r="AP20" s="45">
        <f t="shared" si="16"/>
        <v>70.890000000000015</v>
      </c>
      <c r="AQ20" s="20">
        <v>4.17</v>
      </c>
      <c r="AR20" s="45">
        <f t="shared" si="17"/>
        <v>75.060000000000016</v>
      </c>
      <c r="AS20" s="20">
        <v>4.17</v>
      </c>
      <c r="AT20" s="45">
        <f t="shared" si="18"/>
        <v>79.230000000000018</v>
      </c>
      <c r="AU20" s="20">
        <v>4.17</v>
      </c>
      <c r="AV20" s="45">
        <f t="shared" si="19"/>
        <v>83.40000000000002</v>
      </c>
      <c r="AW20" s="20">
        <v>4.17</v>
      </c>
      <c r="AX20" s="45">
        <f t="shared" si="20"/>
        <v>87.570000000000022</v>
      </c>
      <c r="AY20" s="20">
        <v>4.17</v>
      </c>
      <c r="AZ20" s="45">
        <f t="shared" si="21"/>
        <v>91.740000000000023</v>
      </c>
      <c r="BA20" s="20">
        <v>4.17</v>
      </c>
      <c r="BB20" s="45">
        <f t="shared" si="22"/>
        <v>95.910000000000025</v>
      </c>
      <c r="BC20" s="20">
        <f>100-BB20</f>
        <v>4.089999999999975</v>
      </c>
      <c r="BD20" s="45">
        <f t="shared" si="23"/>
        <v>100</v>
      </c>
      <c r="BE20" s="44">
        <v>4</v>
      </c>
      <c r="BF20" s="18" t="str">
        <f t="shared" si="40"/>
        <v>CORDÃO/GUIA</v>
      </c>
      <c r="BG20" s="19">
        <f t="shared" si="41"/>
        <v>197015.7</v>
      </c>
      <c r="BH20" s="29">
        <f t="shared" si="42"/>
        <v>0.19951002015933667</v>
      </c>
      <c r="BI20" s="20">
        <v>2.77</v>
      </c>
      <c r="BJ20" s="45">
        <f t="shared" si="24"/>
        <v>102.77</v>
      </c>
      <c r="BK20" s="20">
        <v>2.77</v>
      </c>
      <c r="BL20" s="45">
        <f t="shared" si="25"/>
        <v>105.53999999999999</v>
      </c>
      <c r="BM20" s="20">
        <v>2.77</v>
      </c>
      <c r="BN20" s="45">
        <f t="shared" si="26"/>
        <v>108.30999999999999</v>
      </c>
      <c r="BO20" s="20">
        <v>2.77</v>
      </c>
      <c r="BP20" s="45">
        <f t="shared" si="27"/>
        <v>111.07999999999998</v>
      </c>
      <c r="BQ20" s="20">
        <v>2.77</v>
      </c>
      <c r="BR20" s="45">
        <f t="shared" si="28"/>
        <v>113.84999999999998</v>
      </c>
      <c r="BS20" s="20">
        <v>2.77</v>
      </c>
      <c r="BT20" s="45">
        <f t="shared" si="29"/>
        <v>116.61999999999998</v>
      </c>
      <c r="BU20" s="20">
        <v>2.77</v>
      </c>
      <c r="BV20" s="45">
        <f t="shared" si="30"/>
        <v>119.38999999999997</v>
      </c>
      <c r="BW20" s="20">
        <v>2.77</v>
      </c>
      <c r="BX20" s="45">
        <f t="shared" si="31"/>
        <v>122.15999999999997</v>
      </c>
      <c r="BY20" s="20">
        <v>2.77</v>
      </c>
      <c r="BZ20" s="45">
        <f t="shared" si="32"/>
        <v>124.92999999999996</v>
      </c>
      <c r="CA20" s="20">
        <v>2.77</v>
      </c>
      <c r="CB20" s="45">
        <f t="shared" si="33"/>
        <v>127.69999999999996</v>
      </c>
      <c r="CC20" s="20">
        <v>2.77</v>
      </c>
      <c r="CD20" s="45">
        <f t="shared" si="34"/>
        <v>130.46999999999997</v>
      </c>
      <c r="CE20" s="20">
        <f t="shared" si="43"/>
        <v>-30.46999999999997</v>
      </c>
      <c r="CF20" s="45">
        <f t="shared" si="35"/>
        <v>100</v>
      </c>
    </row>
    <row r="21" spans="1:84" ht="15" customHeight="1">
      <c r="A21" s="44">
        <v>5</v>
      </c>
      <c r="B21" s="18" t="str">
        <f>ORÇAMENTO!C23</f>
        <v>REJUNTAMENTO</v>
      </c>
      <c r="C21" s="19">
        <f>ORÇAMENTO!H23</f>
        <v>30523.47</v>
      </c>
      <c r="D21" s="29">
        <f t="shared" si="36"/>
        <v>3.090991283960064E-2</v>
      </c>
      <c r="E21" s="20">
        <v>4.17</v>
      </c>
      <c r="F21" s="19">
        <f t="shared" si="0"/>
        <v>4.17</v>
      </c>
      <c r="G21" s="20">
        <v>4.17</v>
      </c>
      <c r="H21" s="19">
        <f t="shared" si="1"/>
        <v>8.34</v>
      </c>
      <c r="I21" s="20">
        <v>4.17</v>
      </c>
      <c r="J21" s="19">
        <f t="shared" si="2"/>
        <v>12.51</v>
      </c>
      <c r="K21" s="20">
        <v>4.17</v>
      </c>
      <c r="L21" s="19">
        <f t="shared" si="3"/>
        <v>16.68</v>
      </c>
      <c r="M21" s="20">
        <v>4.17</v>
      </c>
      <c r="N21" s="19">
        <f t="shared" si="4"/>
        <v>20.85</v>
      </c>
      <c r="O21" s="20">
        <v>4.17</v>
      </c>
      <c r="P21" s="19">
        <f t="shared" si="5"/>
        <v>25.020000000000003</v>
      </c>
      <c r="Q21" s="20">
        <v>4.17</v>
      </c>
      <c r="R21" s="19">
        <f t="shared" si="6"/>
        <v>29.190000000000005</v>
      </c>
      <c r="S21" s="20">
        <v>4.17</v>
      </c>
      <c r="T21" s="19">
        <f t="shared" si="7"/>
        <v>33.360000000000007</v>
      </c>
      <c r="U21" s="20">
        <v>4.17</v>
      </c>
      <c r="V21" s="45">
        <f t="shared" si="8"/>
        <v>37.530000000000008</v>
      </c>
      <c r="W21" s="20">
        <v>4.17</v>
      </c>
      <c r="X21" s="45">
        <f t="shared" si="9"/>
        <v>41.70000000000001</v>
      </c>
      <c r="Y21" s="20">
        <v>4.17</v>
      </c>
      <c r="Z21" s="45">
        <f t="shared" si="10"/>
        <v>45.870000000000012</v>
      </c>
      <c r="AA21" s="20">
        <v>4.17</v>
      </c>
      <c r="AB21" s="45">
        <f t="shared" si="11"/>
        <v>50.040000000000013</v>
      </c>
      <c r="AC21" s="44">
        <v>5</v>
      </c>
      <c r="AD21" s="18" t="str">
        <f t="shared" si="37"/>
        <v>REJUNTAMENTO</v>
      </c>
      <c r="AE21" s="19">
        <f t="shared" si="38"/>
        <v>30523.47</v>
      </c>
      <c r="AF21" s="29">
        <f t="shared" si="39"/>
        <v>3.090991283960064E-2</v>
      </c>
      <c r="AG21" s="20">
        <v>4.17</v>
      </c>
      <c r="AH21" s="45">
        <f t="shared" si="12"/>
        <v>54.210000000000015</v>
      </c>
      <c r="AI21" s="20">
        <v>4.17</v>
      </c>
      <c r="AJ21" s="45">
        <f t="shared" si="13"/>
        <v>58.380000000000017</v>
      </c>
      <c r="AK21" s="20">
        <v>4.17</v>
      </c>
      <c r="AL21" s="45">
        <f t="shared" si="14"/>
        <v>62.550000000000018</v>
      </c>
      <c r="AM21" s="20">
        <v>4.17</v>
      </c>
      <c r="AN21" s="45">
        <f t="shared" si="15"/>
        <v>66.720000000000013</v>
      </c>
      <c r="AO21" s="20">
        <v>4.17</v>
      </c>
      <c r="AP21" s="45">
        <f t="shared" si="16"/>
        <v>70.890000000000015</v>
      </c>
      <c r="AQ21" s="20">
        <v>4.17</v>
      </c>
      <c r="AR21" s="45">
        <f t="shared" si="17"/>
        <v>75.060000000000016</v>
      </c>
      <c r="AS21" s="20">
        <v>4.17</v>
      </c>
      <c r="AT21" s="45">
        <f t="shared" si="18"/>
        <v>79.230000000000018</v>
      </c>
      <c r="AU21" s="20">
        <v>4.17</v>
      </c>
      <c r="AV21" s="45">
        <f t="shared" si="19"/>
        <v>83.40000000000002</v>
      </c>
      <c r="AW21" s="20">
        <v>4.17</v>
      </c>
      <c r="AX21" s="45">
        <f t="shared" si="20"/>
        <v>87.570000000000022</v>
      </c>
      <c r="AY21" s="20">
        <v>4.17</v>
      </c>
      <c r="AZ21" s="45">
        <f t="shared" si="21"/>
        <v>91.740000000000023</v>
      </c>
      <c r="BA21" s="20">
        <v>4.17</v>
      </c>
      <c r="BB21" s="45">
        <f t="shared" si="22"/>
        <v>95.910000000000025</v>
      </c>
      <c r="BC21" s="20">
        <f>100-BB21</f>
        <v>4.089999999999975</v>
      </c>
      <c r="BD21" s="45">
        <f t="shared" si="23"/>
        <v>100</v>
      </c>
      <c r="BE21" s="44">
        <v>5</v>
      </c>
      <c r="BF21" s="18" t="str">
        <f t="shared" si="40"/>
        <v>REJUNTAMENTO</v>
      </c>
      <c r="BG21" s="19">
        <f t="shared" si="41"/>
        <v>30523.47</v>
      </c>
      <c r="BH21" s="29">
        <f t="shared" si="42"/>
        <v>3.090991283960064E-2</v>
      </c>
      <c r="BI21" s="20">
        <v>2.77</v>
      </c>
      <c r="BJ21" s="45">
        <f t="shared" si="24"/>
        <v>102.77</v>
      </c>
      <c r="BK21" s="20">
        <v>2.77</v>
      </c>
      <c r="BL21" s="45">
        <f t="shared" si="25"/>
        <v>105.53999999999999</v>
      </c>
      <c r="BM21" s="20">
        <v>2.77</v>
      </c>
      <c r="BN21" s="45">
        <f t="shared" si="26"/>
        <v>108.30999999999999</v>
      </c>
      <c r="BO21" s="20">
        <v>2.77</v>
      </c>
      <c r="BP21" s="45">
        <f t="shared" si="27"/>
        <v>111.07999999999998</v>
      </c>
      <c r="BQ21" s="20">
        <v>2.77</v>
      </c>
      <c r="BR21" s="45">
        <f t="shared" si="28"/>
        <v>113.84999999999998</v>
      </c>
      <c r="BS21" s="20">
        <v>2.77</v>
      </c>
      <c r="BT21" s="45">
        <f t="shared" si="29"/>
        <v>116.61999999999998</v>
      </c>
      <c r="BU21" s="20">
        <v>2.77</v>
      </c>
      <c r="BV21" s="45">
        <f t="shared" si="30"/>
        <v>119.38999999999997</v>
      </c>
      <c r="BW21" s="20">
        <v>2.77</v>
      </c>
      <c r="BX21" s="45">
        <f t="shared" si="31"/>
        <v>122.15999999999997</v>
      </c>
      <c r="BY21" s="20">
        <v>2.77</v>
      </c>
      <c r="BZ21" s="45">
        <f t="shared" si="32"/>
        <v>124.92999999999996</v>
      </c>
      <c r="CA21" s="20">
        <v>2.77</v>
      </c>
      <c r="CB21" s="45">
        <f t="shared" si="33"/>
        <v>127.69999999999996</v>
      </c>
      <c r="CC21" s="20">
        <v>2.77</v>
      </c>
      <c r="CD21" s="45">
        <f t="shared" si="34"/>
        <v>130.46999999999997</v>
      </c>
      <c r="CE21" s="20">
        <f t="shared" si="43"/>
        <v>-30.46999999999997</v>
      </c>
      <c r="CF21" s="45">
        <f t="shared" si="35"/>
        <v>100</v>
      </c>
    </row>
    <row r="22" spans="1:84" ht="15" customHeight="1">
      <c r="A22" s="44">
        <v>6</v>
      </c>
      <c r="B22" s="18" t="str">
        <f>ORÇAMENTO!C25</f>
        <v>COMPACTAÇÃO</v>
      </c>
      <c r="C22" s="19">
        <f>ORÇAMENTO!H25</f>
        <v>0</v>
      </c>
      <c r="D22" s="29">
        <f t="shared" si="36"/>
        <v>0</v>
      </c>
      <c r="E22" s="20"/>
      <c r="F22" s="19">
        <f t="shared" si="0"/>
        <v>0</v>
      </c>
      <c r="G22" s="20"/>
      <c r="H22" s="19">
        <f t="shared" si="1"/>
        <v>0</v>
      </c>
      <c r="I22" s="20"/>
      <c r="J22" s="19">
        <f t="shared" si="2"/>
        <v>0</v>
      </c>
      <c r="K22" s="20"/>
      <c r="L22" s="19">
        <f t="shared" si="3"/>
        <v>0</v>
      </c>
      <c r="M22" s="20"/>
      <c r="N22" s="19">
        <f t="shared" si="4"/>
        <v>0</v>
      </c>
      <c r="O22" s="20"/>
      <c r="P22" s="19">
        <f t="shared" si="5"/>
        <v>0</v>
      </c>
      <c r="Q22" s="20"/>
      <c r="R22" s="19">
        <f t="shared" si="6"/>
        <v>0</v>
      </c>
      <c r="S22" s="20"/>
      <c r="T22" s="19">
        <f t="shared" si="7"/>
        <v>0</v>
      </c>
      <c r="U22" s="20"/>
      <c r="V22" s="45">
        <f t="shared" si="8"/>
        <v>0</v>
      </c>
      <c r="W22" s="20"/>
      <c r="X22" s="45">
        <f t="shared" si="9"/>
        <v>0</v>
      </c>
      <c r="Y22" s="20"/>
      <c r="Z22" s="45">
        <f t="shared" si="10"/>
        <v>0</v>
      </c>
      <c r="AA22" s="20"/>
      <c r="AB22" s="45">
        <f t="shared" si="11"/>
        <v>0</v>
      </c>
      <c r="AC22" s="44">
        <v>6</v>
      </c>
      <c r="AD22" s="18" t="str">
        <f t="shared" si="37"/>
        <v>COMPACTAÇÃO</v>
      </c>
      <c r="AE22" s="19">
        <f t="shared" si="38"/>
        <v>0</v>
      </c>
      <c r="AF22" s="29">
        <f t="shared" si="39"/>
        <v>0</v>
      </c>
      <c r="AG22" s="20"/>
      <c r="AH22" s="45">
        <f t="shared" si="12"/>
        <v>0</v>
      </c>
      <c r="AI22" s="20"/>
      <c r="AJ22" s="45">
        <f t="shared" si="13"/>
        <v>0</v>
      </c>
      <c r="AK22" s="20"/>
      <c r="AL22" s="45">
        <f t="shared" si="14"/>
        <v>0</v>
      </c>
      <c r="AM22" s="20"/>
      <c r="AN22" s="45">
        <f t="shared" si="15"/>
        <v>0</v>
      </c>
      <c r="AO22" s="20"/>
      <c r="AP22" s="45">
        <f t="shared" si="16"/>
        <v>0</v>
      </c>
      <c r="AQ22" s="20"/>
      <c r="AR22" s="45">
        <f t="shared" si="17"/>
        <v>0</v>
      </c>
      <c r="AS22" s="20"/>
      <c r="AT22" s="45">
        <f t="shared" si="18"/>
        <v>0</v>
      </c>
      <c r="AU22" s="20"/>
      <c r="AV22" s="45">
        <f t="shared" si="19"/>
        <v>0</v>
      </c>
      <c r="AW22" s="20"/>
      <c r="AX22" s="45">
        <f t="shared" si="20"/>
        <v>0</v>
      </c>
      <c r="AY22" s="20"/>
      <c r="AZ22" s="45">
        <f t="shared" si="21"/>
        <v>0</v>
      </c>
      <c r="BA22" s="20"/>
      <c r="BB22" s="45">
        <f t="shared" si="22"/>
        <v>0</v>
      </c>
      <c r="BC22" s="20">
        <v>100</v>
      </c>
      <c r="BD22" s="45">
        <f t="shared" si="23"/>
        <v>100</v>
      </c>
      <c r="BE22" s="44">
        <v>6</v>
      </c>
      <c r="BF22" s="18" t="str">
        <f t="shared" si="40"/>
        <v>COMPACTAÇÃO</v>
      </c>
      <c r="BG22" s="19">
        <f t="shared" si="41"/>
        <v>0</v>
      </c>
      <c r="BH22" s="29">
        <f t="shared" si="42"/>
        <v>0</v>
      </c>
      <c r="BI22" s="20"/>
      <c r="BJ22" s="45">
        <f t="shared" si="24"/>
        <v>100</v>
      </c>
      <c r="BK22" s="20"/>
      <c r="BL22" s="45">
        <f t="shared" si="25"/>
        <v>100</v>
      </c>
      <c r="BM22" s="20"/>
      <c r="BN22" s="45">
        <f t="shared" si="26"/>
        <v>100</v>
      </c>
      <c r="BO22" s="20"/>
      <c r="BP22" s="45">
        <f t="shared" si="27"/>
        <v>100</v>
      </c>
      <c r="BQ22" s="20"/>
      <c r="BR22" s="45">
        <f t="shared" si="28"/>
        <v>100</v>
      </c>
      <c r="BS22" s="20"/>
      <c r="BT22" s="45">
        <f t="shared" si="29"/>
        <v>100</v>
      </c>
      <c r="BU22" s="20"/>
      <c r="BV22" s="45">
        <f t="shared" si="30"/>
        <v>100</v>
      </c>
      <c r="BW22" s="20"/>
      <c r="BX22" s="45">
        <f t="shared" si="31"/>
        <v>100</v>
      </c>
      <c r="BY22" s="20"/>
      <c r="BZ22" s="45">
        <f t="shared" si="32"/>
        <v>100</v>
      </c>
      <c r="CA22" s="20"/>
      <c r="CB22" s="45">
        <f t="shared" si="33"/>
        <v>100</v>
      </c>
      <c r="CC22" s="20"/>
      <c r="CD22" s="45">
        <f t="shared" si="34"/>
        <v>100</v>
      </c>
      <c r="CE22" s="20"/>
      <c r="CF22" s="45">
        <f t="shared" si="35"/>
        <v>100</v>
      </c>
    </row>
    <row r="23" spans="1:84" ht="15" customHeight="1">
      <c r="A23" s="44">
        <v>7</v>
      </c>
      <c r="B23" s="18" t="str">
        <f>ORÇAMENTO!C27</f>
        <v>SINALIZAÇÃO</v>
      </c>
      <c r="C23" s="19">
        <f>ORÇAMENTO!H27</f>
        <v>19889.52</v>
      </c>
      <c r="D23" s="29">
        <f t="shared" si="36"/>
        <v>2.0141331559665195E-2</v>
      </c>
      <c r="E23" s="20">
        <v>100</v>
      </c>
      <c r="F23" s="19">
        <f t="shared" si="0"/>
        <v>100</v>
      </c>
      <c r="G23" s="20"/>
      <c r="H23" s="19">
        <f t="shared" si="1"/>
        <v>100</v>
      </c>
      <c r="I23" s="20"/>
      <c r="J23" s="19">
        <f t="shared" si="2"/>
        <v>100</v>
      </c>
      <c r="K23" s="20"/>
      <c r="L23" s="19">
        <f t="shared" si="3"/>
        <v>100</v>
      </c>
      <c r="M23" s="20"/>
      <c r="N23" s="19">
        <f t="shared" si="4"/>
        <v>100</v>
      </c>
      <c r="O23" s="21"/>
      <c r="P23" s="19">
        <f t="shared" si="5"/>
        <v>100</v>
      </c>
      <c r="Q23" s="21"/>
      <c r="R23" s="19">
        <f t="shared" si="6"/>
        <v>100</v>
      </c>
      <c r="S23" s="21"/>
      <c r="T23" s="19">
        <f t="shared" si="7"/>
        <v>100</v>
      </c>
      <c r="U23" s="21"/>
      <c r="V23" s="45">
        <f t="shared" si="8"/>
        <v>100</v>
      </c>
      <c r="W23" s="21"/>
      <c r="X23" s="45">
        <f t="shared" si="9"/>
        <v>100</v>
      </c>
      <c r="Y23" s="21"/>
      <c r="Z23" s="45">
        <f t="shared" si="10"/>
        <v>100</v>
      </c>
      <c r="AA23" s="21"/>
      <c r="AB23" s="45">
        <f t="shared" si="11"/>
        <v>100</v>
      </c>
      <c r="AC23" s="44">
        <v>7</v>
      </c>
      <c r="AD23" s="18" t="str">
        <f t="shared" si="37"/>
        <v>SINALIZAÇÃO</v>
      </c>
      <c r="AE23" s="19">
        <f t="shared" si="38"/>
        <v>19889.52</v>
      </c>
      <c r="AF23" s="29">
        <f t="shared" si="39"/>
        <v>2.0141331559665195E-2</v>
      </c>
      <c r="AG23" s="21"/>
      <c r="AH23" s="45">
        <f t="shared" si="12"/>
        <v>100</v>
      </c>
      <c r="AI23" s="21"/>
      <c r="AJ23" s="45">
        <f t="shared" si="13"/>
        <v>100</v>
      </c>
      <c r="AK23" s="21"/>
      <c r="AL23" s="45">
        <f t="shared" si="14"/>
        <v>100</v>
      </c>
      <c r="AM23" s="21"/>
      <c r="AN23" s="45">
        <f t="shared" si="15"/>
        <v>100</v>
      </c>
      <c r="AO23" s="21"/>
      <c r="AP23" s="45">
        <f t="shared" si="16"/>
        <v>100</v>
      </c>
      <c r="AQ23" s="21"/>
      <c r="AR23" s="45">
        <f t="shared" si="17"/>
        <v>100</v>
      </c>
      <c r="AS23" s="21"/>
      <c r="AT23" s="45">
        <f t="shared" si="18"/>
        <v>100</v>
      </c>
      <c r="AU23" s="21"/>
      <c r="AV23" s="45">
        <f t="shared" si="19"/>
        <v>100</v>
      </c>
      <c r="AW23" s="21"/>
      <c r="AX23" s="45">
        <f t="shared" si="20"/>
        <v>100</v>
      </c>
      <c r="AY23" s="21"/>
      <c r="AZ23" s="45">
        <f t="shared" si="21"/>
        <v>100</v>
      </c>
      <c r="BA23" s="21"/>
      <c r="BB23" s="45">
        <f t="shared" si="22"/>
        <v>100</v>
      </c>
      <c r="BC23" s="21"/>
      <c r="BD23" s="45">
        <f t="shared" si="23"/>
        <v>100</v>
      </c>
      <c r="BE23" s="44">
        <v>7</v>
      </c>
      <c r="BF23" s="18" t="str">
        <f t="shared" si="40"/>
        <v>SINALIZAÇÃO</v>
      </c>
      <c r="BG23" s="19">
        <f t="shared" si="41"/>
        <v>19889.52</v>
      </c>
      <c r="BH23" s="29">
        <f t="shared" si="42"/>
        <v>2.0141331559665195E-2</v>
      </c>
      <c r="BI23" s="21"/>
      <c r="BJ23" s="45">
        <f t="shared" si="24"/>
        <v>100</v>
      </c>
      <c r="BK23" s="21"/>
      <c r="BL23" s="45">
        <f t="shared" si="25"/>
        <v>100</v>
      </c>
      <c r="BM23" s="21"/>
      <c r="BN23" s="45">
        <f t="shared" si="26"/>
        <v>100</v>
      </c>
      <c r="BO23" s="21"/>
      <c r="BP23" s="45">
        <f t="shared" si="27"/>
        <v>100</v>
      </c>
      <c r="BQ23" s="21"/>
      <c r="BR23" s="45">
        <f t="shared" si="28"/>
        <v>100</v>
      </c>
      <c r="BS23" s="21"/>
      <c r="BT23" s="45">
        <f t="shared" si="29"/>
        <v>100</v>
      </c>
      <c r="BU23" s="21"/>
      <c r="BV23" s="45">
        <f t="shared" si="30"/>
        <v>100</v>
      </c>
      <c r="BW23" s="21"/>
      <c r="BX23" s="45">
        <f t="shared" si="31"/>
        <v>100</v>
      </c>
      <c r="BY23" s="21"/>
      <c r="BZ23" s="45">
        <f t="shared" si="32"/>
        <v>100</v>
      </c>
      <c r="CA23" s="21"/>
      <c r="CB23" s="45">
        <f t="shared" si="33"/>
        <v>100</v>
      </c>
      <c r="CC23" s="21"/>
      <c r="CD23" s="45">
        <f t="shared" si="34"/>
        <v>100</v>
      </c>
      <c r="CE23" s="21"/>
      <c r="CF23" s="45">
        <f t="shared" si="35"/>
        <v>100</v>
      </c>
    </row>
    <row r="24" spans="1:84" hidden="1">
      <c r="A24" s="44">
        <v>8</v>
      </c>
      <c r="B24" s="18"/>
      <c r="C24" s="19"/>
      <c r="D24" s="29">
        <f t="shared" si="36"/>
        <v>0</v>
      </c>
      <c r="E24" s="20"/>
      <c r="F24" s="19">
        <f t="shared" si="0"/>
        <v>0</v>
      </c>
      <c r="G24" s="20"/>
      <c r="H24" s="19">
        <f t="shared" si="1"/>
        <v>0</v>
      </c>
      <c r="I24" s="20"/>
      <c r="J24" s="19">
        <f t="shared" si="2"/>
        <v>0</v>
      </c>
      <c r="K24" s="20"/>
      <c r="L24" s="19">
        <f t="shared" si="3"/>
        <v>0</v>
      </c>
      <c r="M24" s="20"/>
      <c r="N24" s="19">
        <f t="shared" si="4"/>
        <v>0</v>
      </c>
      <c r="O24" s="21"/>
      <c r="P24" s="19">
        <f t="shared" si="5"/>
        <v>0</v>
      </c>
      <c r="Q24" s="21"/>
      <c r="R24" s="19">
        <f t="shared" si="6"/>
        <v>0</v>
      </c>
      <c r="S24" s="21"/>
      <c r="T24" s="19">
        <f t="shared" si="7"/>
        <v>0</v>
      </c>
      <c r="U24" s="21"/>
      <c r="V24" s="45">
        <f t="shared" si="8"/>
        <v>0</v>
      </c>
      <c r="W24" s="21"/>
      <c r="X24" s="45">
        <f t="shared" si="9"/>
        <v>0</v>
      </c>
      <c r="Y24" s="21"/>
      <c r="Z24" s="45">
        <f t="shared" si="10"/>
        <v>0</v>
      </c>
      <c r="AA24" s="21"/>
      <c r="AB24" s="45">
        <f t="shared" si="11"/>
        <v>0</v>
      </c>
      <c r="AC24" s="62"/>
      <c r="AD24" s="62"/>
      <c r="AE24" s="62"/>
      <c r="AF24" s="62"/>
      <c r="AG24" s="21"/>
      <c r="AH24" s="45">
        <f t="shared" si="12"/>
        <v>0</v>
      </c>
      <c r="AI24" s="21"/>
      <c r="AJ24" s="45">
        <f t="shared" si="13"/>
        <v>0</v>
      </c>
      <c r="AK24" s="21"/>
      <c r="AL24" s="45">
        <f t="shared" si="14"/>
        <v>0</v>
      </c>
      <c r="AM24" s="21"/>
      <c r="AN24" s="45">
        <f t="shared" si="15"/>
        <v>0</v>
      </c>
      <c r="AO24" s="21"/>
      <c r="AP24" s="45">
        <f t="shared" si="16"/>
        <v>0</v>
      </c>
      <c r="AQ24" s="21"/>
      <c r="AR24" s="45">
        <f t="shared" si="17"/>
        <v>0</v>
      </c>
      <c r="AS24" s="21"/>
      <c r="AT24" s="45">
        <f t="shared" si="18"/>
        <v>0</v>
      </c>
      <c r="AU24" s="21"/>
      <c r="AV24" s="45">
        <f t="shared" si="19"/>
        <v>0</v>
      </c>
      <c r="AW24" s="21"/>
      <c r="AX24" s="45">
        <f t="shared" si="20"/>
        <v>0</v>
      </c>
      <c r="AY24" s="21"/>
      <c r="AZ24" s="45">
        <f t="shared" si="21"/>
        <v>0</v>
      </c>
      <c r="BA24" s="21"/>
      <c r="BB24" s="45">
        <f t="shared" si="22"/>
        <v>0</v>
      </c>
      <c r="BC24" s="21"/>
      <c r="BD24" s="45">
        <f t="shared" si="23"/>
        <v>0</v>
      </c>
      <c r="BE24" s="62"/>
      <c r="BF24" s="62"/>
      <c r="BG24" s="62"/>
      <c r="BH24" s="62"/>
      <c r="BI24" s="21"/>
      <c r="BJ24" s="45">
        <f t="shared" si="24"/>
        <v>0</v>
      </c>
      <c r="BK24" s="21"/>
      <c r="BL24" s="45">
        <f t="shared" si="25"/>
        <v>0</v>
      </c>
      <c r="BM24" s="21"/>
      <c r="BN24" s="45">
        <f t="shared" si="26"/>
        <v>0</v>
      </c>
      <c r="BO24" s="21"/>
      <c r="BP24" s="45">
        <f t="shared" si="27"/>
        <v>0</v>
      </c>
      <c r="BQ24" s="21"/>
      <c r="BR24" s="45">
        <f t="shared" si="28"/>
        <v>0</v>
      </c>
      <c r="BS24" s="21"/>
      <c r="BT24" s="45">
        <f t="shared" si="29"/>
        <v>0</v>
      </c>
      <c r="BU24" s="21"/>
      <c r="BV24" s="45">
        <f t="shared" si="30"/>
        <v>0</v>
      </c>
      <c r="BW24" s="21"/>
      <c r="BX24" s="45">
        <f t="shared" si="31"/>
        <v>0</v>
      </c>
      <c r="BY24" s="21"/>
      <c r="BZ24" s="45">
        <f t="shared" si="32"/>
        <v>0</v>
      </c>
      <c r="CA24" s="21"/>
      <c r="CB24" s="45">
        <f t="shared" si="33"/>
        <v>0</v>
      </c>
      <c r="CC24" s="21"/>
      <c r="CD24" s="45">
        <f t="shared" si="34"/>
        <v>0</v>
      </c>
      <c r="CE24" s="21"/>
      <c r="CF24" s="45">
        <f t="shared" si="35"/>
        <v>0</v>
      </c>
    </row>
    <row r="25" spans="1:84" hidden="1">
      <c r="A25" s="44">
        <v>9</v>
      </c>
      <c r="B25" s="18"/>
      <c r="C25" s="19"/>
      <c r="D25" s="29">
        <f t="shared" si="36"/>
        <v>0</v>
      </c>
      <c r="E25" s="20"/>
      <c r="F25" s="19">
        <f t="shared" si="0"/>
        <v>0</v>
      </c>
      <c r="G25" s="20"/>
      <c r="H25" s="19">
        <f t="shared" si="1"/>
        <v>0</v>
      </c>
      <c r="I25" s="20"/>
      <c r="J25" s="19">
        <f t="shared" si="2"/>
        <v>0</v>
      </c>
      <c r="K25" s="20"/>
      <c r="L25" s="19">
        <f t="shared" si="3"/>
        <v>0</v>
      </c>
      <c r="M25" s="20"/>
      <c r="N25" s="19">
        <f t="shared" si="4"/>
        <v>0</v>
      </c>
      <c r="O25" s="21"/>
      <c r="P25" s="19">
        <f t="shared" si="5"/>
        <v>0</v>
      </c>
      <c r="Q25" s="21"/>
      <c r="R25" s="19">
        <f t="shared" si="6"/>
        <v>0</v>
      </c>
      <c r="S25" s="21"/>
      <c r="T25" s="19">
        <f t="shared" si="7"/>
        <v>0</v>
      </c>
      <c r="U25" s="21"/>
      <c r="V25" s="45">
        <f t="shared" si="8"/>
        <v>0</v>
      </c>
      <c r="W25" s="21"/>
      <c r="X25" s="45">
        <f t="shared" si="9"/>
        <v>0</v>
      </c>
      <c r="Y25" s="21"/>
      <c r="Z25" s="45">
        <f t="shared" si="10"/>
        <v>0</v>
      </c>
      <c r="AA25" s="21"/>
      <c r="AB25" s="45">
        <f t="shared" si="11"/>
        <v>0</v>
      </c>
      <c r="AC25" s="62"/>
      <c r="AD25" s="62"/>
      <c r="AE25" s="62"/>
      <c r="AF25" s="62"/>
      <c r="AG25" s="21"/>
      <c r="AH25" s="45">
        <f t="shared" si="12"/>
        <v>0</v>
      </c>
      <c r="AI25" s="21"/>
      <c r="AJ25" s="45">
        <f t="shared" si="13"/>
        <v>0</v>
      </c>
      <c r="AK25" s="21"/>
      <c r="AL25" s="45">
        <f t="shared" si="14"/>
        <v>0</v>
      </c>
      <c r="AM25" s="21"/>
      <c r="AN25" s="45">
        <f t="shared" si="15"/>
        <v>0</v>
      </c>
      <c r="AO25" s="21"/>
      <c r="AP25" s="45">
        <f t="shared" si="16"/>
        <v>0</v>
      </c>
      <c r="AQ25" s="21"/>
      <c r="AR25" s="45">
        <f t="shared" si="17"/>
        <v>0</v>
      </c>
      <c r="AS25" s="21"/>
      <c r="AT25" s="45">
        <f t="shared" si="18"/>
        <v>0</v>
      </c>
      <c r="AU25" s="21"/>
      <c r="AV25" s="45">
        <f t="shared" si="19"/>
        <v>0</v>
      </c>
      <c r="AW25" s="21"/>
      <c r="AX25" s="45">
        <f t="shared" si="20"/>
        <v>0</v>
      </c>
      <c r="AY25" s="21"/>
      <c r="AZ25" s="45">
        <f t="shared" si="21"/>
        <v>0</v>
      </c>
      <c r="BA25" s="21"/>
      <c r="BB25" s="45">
        <f t="shared" si="22"/>
        <v>0</v>
      </c>
      <c r="BC25" s="21"/>
      <c r="BD25" s="45">
        <f t="shared" si="23"/>
        <v>0</v>
      </c>
      <c r="BE25" s="62"/>
      <c r="BF25" s="62"/>
      <c r="BG25" s="62"/>
      <c r="BH25" s="62"/>
      <c r="BI25" s="21"/>
      <c r="BJ25" s="45">
        <f t="shared" si="24"/>
        <v>0</v>
      </c>
      <c r="BK25" s="21"/>
      <c r="BL25" s="45">
        <f t="shared" si="25"/>
        <v>0</v>
      </c>
      <c r="BM25" s="21"/>
      <c r="BN25" s="45">
        <f t="shared" si="26"/>
        <v>0</v>
      </c>
      <c r="BO25" s="21"/>
      <c r="BP25" s="45">
        <f t="shared" si="27"/>
        <v>0</v>
      </c>
      <c r="BQ25" s="21"/>
      <c r="BR25" s="45">
        <f t="shared" si="28"/>
        <v>0</v>
      </c>
      <c r="BS25" s="21"/>
      <c r="BT25" s="45">
        <f t="shared" si="29"/>
        <v>0</v>
      </c>
      <c r="BU25" s="21"/>
      <c r="BV25" s="45">
        <f t="shared" si="30"/>
        <v>0</v>
      </c>
      <c r="BW25" s="21"/>
      <c r="BX25" s="45">
        <f t="shared" si="31"/>
        <v>0</v>
      </c>
      <c r="BY25" s="21"/>
      <c r="BZ25" s="45">
        <f t="shared" si="32"/>
        <v>0</v>
      </c>
      <c r="CA25" s="21"/>
      <c r="CB25" s="45">
        <f t="shared" si="33"/>
        <v>0</v>
      </c>
      <c r="CC25" s="21"/>
      <c r="CD25" s="45">
        <f t="shared" si="34"/>
        <v>0</v>
      </c>
      <c r="CE25" s="21"/>
      <c r="CF25" s="45">
        <f t="shared" si="35"/>
        <v>0</v>
      </c>
    </row>
    <row r="26" spans="1:84" hidden="1">
      <c r="A26" s="44">
        <v>10</v>
      </c>
      <c r="B26" s="18"/>
      <c r="C26" s="19"/>
      <c r="D26" s="29">
        <f t="shared" si="36"/>
        <v>0</v>
      </c>
      <c r="E26" s="20"/>
      <c r="F26" s="19">
        <f t="shared" si="0"/>
        <v>0</v>
      </c>
      <c r="G26" s="20"/>
      <c r="H26" s="19">
        <f t="shared" si="1"/>
        <v>0</v>
      </c>
      <c r="I26" s="20"/>
      <c r="J26" s="19">
        <f t="shared" si="2"/>
        <v>0</v>
      </c>
      <c r="K26" s="20"/>
      <c r="L26" s="19">
        <f t="shared" si="3"/>
        <v>0</v>
      </c>
      <c r="M26" s="20"/>
      <c r="N26" s="19">
        <f t="shared" si="4"/>
        <v>0</v>
      </c>
      <c r="O26" s="21"/>
      <c r="P26" s="19">
        <f t="shared" si="5"/>
        <v>0</v>
      </c>
      <c r="Q26" s="21"/>
      <c r="R26" s="19">
        <f t="shared" si="6"/>
        <v>0</v>
      </c>
      <c r="S26" s="21"/>
      <c r="T26" s="19">
        <f t="shared" si="7"/>
        <v>0</v>
      </c>
      <c r="U26" s="21"/>
      <c r="V26" s="45">
        <f t="shared" si="8"/>
        <v>0</v>
      </c>
      <c r="W26" s="21"/>
      <c r="X26" s="45">
        <f t="shared" si="9"/>
        <v>0</v>
      </c>
      <c r="Y26" s="21"/>
      <c r="Z26" s="45">
        <f t="shared" si="10"/>
        <v>0</v>
      </c>
      <c r="AA26" s="21"/>
      <c r="AB26" s="45">
        <f t="shared" si="11"/>
        <v>0</v>
      </c>
      <c r="AC26" s="62"/>
      <c r="AD26" s="62"/>
      <c r="AE26" s="62"/>
      <c r="AF26" s="62"/>
      <c r="AG26" s="21"/>
      <c r="AH26" s="45">
        <f t="shared" si="12"/>
        <v>0</v>
      </c>
      <c r="AI26" s="21"/>
      <c r="AJ26" s="45">
        <f t="shared" si="13"/>
        <v>0</v>
      </c>
      <c r="AK26" s="21"/>
      <c r="AL26" s="45">
        <f t="shared" si="14"/>
        <v>0</v>
      </c>
      <c r="AM26" s="21"/>
      <c r="AN26" s="45">
        <f t="shared" si="15"/>
        <v>0</v>
      </c>
      <c r="AO26" s="21"/>
      <c r="AP26" s="45">
        <f t="shared" si="16"/>
        <v>0</v>
      </c>
      <c r="AQ26" s="21"/>
      <c r="AR26" s="45">
        <f t="shared" si="17"/>
        <v>0</v>
      </c>
      <c r="AS26" s="21"/>
      <c r="AT26" s="45">
        <f t="shared" si="18"/>
        <v>0</v>
      </c>
      <c r="AU26" s="21"/>
      <c r="AV26" s="45">
        <f t="shared" si="19"/>
        <v>0</v>
      </c>
      <c r="AW26" s="21"/>
      <c r="AX26" s="45">
        <f t="shared" si="20"/>
        <v>0</v>
      </c>
      <c r="AY26" s="21"/>
      <c r="AZ26" s="45">
        <f t="shared" si="21"/>
        <v>0</v>
      </c>
      <c r="BA26" s="21"/>
      <c r="BB26" s="45">
        <f t="shared" si="22"/>
        <v>0</v>
      </c>
      <c r="BC26" s="21"/>
      <c r="BD26" s="45">
        <f t="shared" si="23"/>
        <v>0</v>
      </c>
      <c r="BE26" s="62"/>
      <c r="BF26" s="62"/>
      <c r="BG26" s="62"/>
      <c r="BH26" s="62"/>
      <c r="BI26" s="21"/>
      <c r="BJ26" s="45">
        <f t="shared" si="24"/>
        <v>0</v>
      </c>
      <c r="BK26" s="21"/>
      <c r="BL26" s="45">
        <f t="shared" si="25"/>
        <v>0</v>
      </c>
      <c r="BM26" s="21"/>
      <c r="BN26" s="45">
        <f t="shared" si="26"/>
        <v>0</v>
      </c>
      <c r="BO26" s="21"/>
      <c r="BP26" s="45">
        <f t="shared" si="27"/>
        <v>0</v>
      </c>
      <c r="BQ26" s="21"/>
      <c r="BR26" s="45">
        <f t="shared" si="28"/>
        <v>0</v>
      </c>
      <c r="BS26" s="21"/>
      <c r="BT26" s="45">
        <f t="shared" si="29"/>
        <v>0</v>
      </c>
      <c r="BU26" s="21"/>
      <c r="BV26" s="45">
        <f t="shared" si="30"/>
        <v>0</v>
      </c>
      <c r="BW26" s="21"/>
      <c r="BX26" s="45">
        <f t="shared" si="31"/>
        <v>0</v>
      </c>
      <c r="BY26" s="21"/>
      <c r="BZ26" s="45">
        <f t="shared" si="32"/>
        <v>0</v>
      </c>
      <c r="CA26" s="21"/>
      <c r="CB26" s="45">
        <f t="shared" si="33"/>
        <v>0</v>
      </c>
      <c r="CC26" s="21"/>
      <c r="CD26" s="45">
        <f t="shared" si="34"/>
        <v>0</v>
      </c>
      <c r="CE26" s="21"/>
      <c r="CF26" s="45">
        <f t="shared" si="35"/>
        <v>0</v>
      </c>
    </row>
    <row r="27" spans="1:84" hidden="1">
      <c r="A27" s="44">
        <v>11</v>
      </c>
      <c r="B27" s="18"/>
      <c r="C27" s="19"/>
      <c r="D27" s="29">
        <f t="shared" si="36"/>
        <v>0</v>
      </c>
      <c r="E27" s="20"/>
      <c r="F27" s="19">
        <f t="shared" si="0"/>
        <v>0</v>
      </c>
      <c r="G27" s="20"/>
      <c r="H27" s="19">
        <f t="shared" si="1"/>
        <v>0</v>
      </c>
      <c r="I27" s="20"/>
      <c r="J27" s="19">
        <f t="shared" si="2"/>
        <v>0</v>
      </c>
      <c r="K27" s="20"/>
      <c r="L27" s="19">
        <f t="shared" si="3"/>
        <v>0</v>
      </c>
      <c r="M27" s="20"/>
      <c r="N27" s="19">
        <f t="shared" si="4"/>
        <v>0</v>
      </c>
      <c r="O27" s="21"/>
      <c r="P27" s="19">
        <f t="shared" si="5"/>
        <v>0</v>
      </c>
      <c r="Q27" s="21"/>
      <c r="R27" s="19">
        <f t="shared" si="6"/>
        <v>0</v>
      </c>
      <c r="S27" s="21"/>
      <c r="T27" s="19">
        <f t="shared" si="7"/>
        <v>0</v>
      </c>
      <c r="U27" s="21"/>
      <c r="V27" s="45">
        <f t="shared" si="8"/>
        <v>0</v>
      </c>
      <c r="W27" s="21"/>
      <c r="X27" s="45">
        <f t="shared" si="9"/>
        <v>0</v>
      </c>
      <c r="Y27" s="21"/>
      <c r="Z27" s="45">
        <f t="shared" si="10"/>
        <v>0</v>
      </c>
      <c r="AA27" s="21"/>
      <c r="AB27" s="45">
        <f t="shared" si="11"/>
        <v>0</v>
      </c>
      <c r="AC27" s="62"/>
      <c r="AD27" s="62"/>
      <c r="AE27" s="62"/>
      <c r="AF27" s="62"/>
      <c r="AG27" s="21"/>
      <c r="AH27" s="45">
        <f t="shared" si="12"/>
        <v>0</v>
      </c>
      <c r="AI27" s="21"/>
      <c r="AJ27" s="45">
        <f t="shared" si="13"/>
        <v>0</v>
      </c>
      <c r="AK27" s="21"/>
      <c r="AL27" s="45">
        <f t="shared" si="14"/>
        <v>0</v>
      </c>
      <c r="AM27" s="21"/>
      <c r="AN27" s="45">
        <f t="shared" si="15"/>
        <v>0</v>
      </c>
      <c r="AO27" s="21"/>
      <c r="AP27" s="45">
        <f t="shared" si="16"/>
        <v>0</v>
      </c>
      <c r="AQ27" s="21"/>
      <c r="AR27" s="45">
        <f t="shared" si="17"/>
        <v>0</v>
      </c>
      <c r="AS27" s="21"/>
      <c r="AT27" s="45">
        <f t="shared" si="18"/>
        <v>0</v>
      </c>
      <c r="AU27" s="21"/>
      <c r="AV27" s="45">
        <f t="shared" si="19"/>
        <v>0</v>
      </c>
      <c r="AW27" s="21"/>
      <c r="AX27" s="45">
        <f t="shared" si="20"/>
        <v>0</v>
      </c>
      <c r="AY27" s="21"/>
      <c r="AZ27" s="45">
        <f t="shared" si="21"/>
        <v>0</v>
      </c>
      <c r="BA27" s="21"/>
      <c r="BB27" s="45">
        <f t="shared" si="22"/>
        <v>0</v>
      </c>
      <c r="BC27" s="21"/>
      <c r="BD27" s="45">
        <f t="shared" si="23"/>
        <v>0</v>
      </c>
      <c r="BE27" s="62"/>
      <c r="BF27" s="62"/>
      <c r="BG27" s="62"/>
      <c r="BH27" s="62"/>
      <c r="BI27" s="21"/>
      <c r="BJ27" s="45">
        <f t="shared" si="24"/>
        <v>0</v>
      </c>
      <c r="BK27" s="21"/>
      <c r="BL27" s="45">
        <f t="shared" si="25"/>
        <v>0</v>
      </c>
      <c r="BM27" s="21"/>
      <c r="BN27" s="45">
        <f t="shared" si="26"/>
        <v>0</v>
      </c>
      <c r="BO27" s="21"/>
      <c r="BP27" s="45">
        <f t="shared" si="27"/>
        <v>0</v>
      </c>
      <c r="BQ27" s="21"/>
      <c r="BR27" s="45">
        <f t="shared" si="28"/>
        <v>0</v>
      </c>
      <c r="BS27" s="21"/>
      <c r="BT27" s="45">
        <f t="shared" si="29"/>
        <v>0</v>
      </c>
      <c r="BU27" s="21"/>
      <c r="BV27" s="45">
        <f t="shared" si="30"/>
        <v>0</v>
      </c>
      <c r="BW27" s="21"/>
      <c r="BX27" s="45">
        <f t="shared" si="31"/>
        <v>0</v>
      </c>
      <c r="BY27" s="21"/>
      <c r="BZ27" s="45">
        <f t="shared" si="32"/>
        <v>0</v>
      </c>
      <c r="CA27" s="21"/>
      <c r="CB27" s="45">
        <f t="shared" si="33"/>
        <v>0</v>
      </c>
      <c r="CC27" s="21"/>
      <c r="CD27" s="45">
        <f t="shared" si="34"/>
        <v>0</v>
      </c>
      <c r="CE27" s="21"/>
      <c r="CF27" s="45">
        <f t="shared" si="35"/>
        <v>0</v>
      </c>
    </row>
    <row r="28" spans="1:84" hidden="1">
      <c r="A28" s="44">
        <v>12</v>
      </c>
      <c r="B28" s="18"/>
      <c r="C28" s="19"/>
      <c r="D28" s="29">
        <f t="shared" si="36"/>
        <v>0</v>
      </c>
      <c r="E28" s="20"/>
      <c r="F28" s="19">
        <f t="shared" si="0"/>
        <v>0</v>
      </c>
      <c r="G28" s="20"/>
      <c r="H28" s="19">
        <f t="shared" si="1"/>
        <v>0</v>
      </c>
      <c r="I28" s="20"/>
      <c r="J28" s="19">
        <f t="shared" si="2"/>
        <v>0</v>
      </c>
      <c r="K28" s="20"/>
      <c r="L28" s="19">
        <f t="shared" si="3"/>
        <v>0</v>
      </c>
      <c r="M28" s="20"/>
      <c r="N28" s="19">
        <f t="shared" si="4"/>
        <v>0</v>
      </c>
      <c r="O28" s="21"/>
      <c r="P28" s="19">
        <f t="shared" si="5"/>
        <v>0</v>
      </c>
      <c r="Q28" s="21"/>
      <c r="R28" s="19">
        <f t="shared" si="6"/>
        <v>0</v>
      </c>
      <c r="S28" s="21"/>
      <c r="T28" s="19">
        <f t="shared" si="7"/>
        <v>0</v>
      </c>
      <c r="U28" s="21"/>
      <c r="V28" s="45">
        <f t="shared" si="8"/>
        <v>0</v>
      </c>
      <c r="W28" s="21"/>
      <c r="X28" s="45">
        <f t="shared" si="9"/>
        <v>0</v>
      </c>
      <c r="Y28" s="21"/>
      <c r="Z28" s="45">
        <f t="shared" si="10"/>
        <v>0</v>
      </c>
      <c r="AA28" s="21"/>
      <c r="AB28" s="45">
        <f t="shared" si="11"/>
        <v>0</v>
      </c>
      <c r="AC28" s="62"/>
      <c r="AD28" s="62"/>
      <c r="AE28" s="62"/>
      <c r="AF28" s="62"/>
      <c r="AG28" s="21"/>
      <c r="AH28" s="45">
        <f t="shared" si="12"/>
        <v>0</v>
      </c>
      <c r="AI28" s="21"/>
      <c r="AJ28" s="45">
        <f t="shared" si="13"/>
        <v>0</v>
      </c>
      <c r="AK28" s="21"/>
      <c r="AL28" s="45">
        <f t="shared" si="14"/>
        <v>0</v>
      </c>
      <c r="AM28" s="21"/>
      <c r="AN28" s="45">
        <f t="shared" si="15"/>
        <v>0</v>
      </c>
      <c r="AO28" s="21"/>
      <c r="AP28" s="45">
        <f t="shared" si="16"/>
        <v>0</v>
      </c>
      <c r="AQ28" s="21"/>
      <c r="AR28" s="45">
        <f t="shared" si="17"/>
        <v>0</v>
      </c>
      <c r="AS28" s="21"/>
      <c r="AT28" s="45">
        <f t="shared" si="18"/>
        <v>0</v>
      </c>
      <c r="AU28" s="21"/>
      <c r="AV28" s="45">
        <f t="shared" si="19"/>
        <v>0</v>
      </c>
      <c r="AW28" s="21"/>
      <c r="AX28" s="45">
        <f t="shared" si="20"/>
        <v>0</v>
      </c>
      <c r="AY28" s="21"/>
      <c r="AZ28" s="45">
        <f t="shared" si="21"/>
        <v>0</v>
      </c>
      <c r="BA28" s="21"/>
      <c r="BB28" s="45">
        <f t="shared" si="22"/>
        <v>0</v>
      </c>
      <c r="BC28" s="21"/>
      <c r="BD28" s="45">
        <f t="shared" si="23"/>
        <v>0</v>
      </c>
      <c r="BE28" s="62"/>
      <c r="BF28" s="62"/>
      <c r="BG28" s="62"/>
      <c r="BH28" s="62"/>
      <c r="BI28" s="21"/>
      <c r="BJ28" s="45">
        <f t="shared" si="24"/>
        <v>0</v>
      </c>
      <c r="BK28" s="21"/>
      <c r="BL28" s="45">
        <f t="shared" si="25"/>
        <v>0</v>
      </c>
      <c r="BM28" s="21"/>
      <c r="BN28" s="45">
        <f t="shared" si="26"/>
        <v>0</v>
      </c>
      <c r="BO28" s="21"/>
      <c r="BP28" s="45">
        <f t="shared" si="27"/>
        <v>0</v>
      </c>
      <c r="BQ28" s="21"/>
      <c r="BR28" s="45">
        <f t="shared" si="28"/>
        <v>0</v>
      </c>
      <c r="BS28" s="21"/>
      <c r="BT28" s="45">
        <f t="shared" si="29"/>
        <v>0</v>
      </c>
      <c r="BU28" s="21"/>
      <c r="BV28" s="45">
        <f t="shared" si="30"/>
        <v>0</v>
      </c>
      <c r="BW28" s="21"/>
      <c r="BX28" s="45">
        <f t="shared" si="31"/>
        <v>0</v>
      </c>
      <c r="BY28" s="21"/>
      <c r="BZ28" s="45">
        <f t="shared" si="32"/>
        <v>0</v>
      </c>
      <c r="CA28" s="21"/>
      <c r="CB28" s="45">
        <f t="shared" si="33"/>
        <v>0</v>
      </c>
      <c r="CC28" s="21"/>
      <c r="CD28" s="45">
        <f t="shared" si="34"/>
        <v>0</v>
      </c>
      <c r="CE28" s="21"/>
      <c r="CF28" s="45">
        <f t="shared" si="35"/>
        <v>0</v>
      </c>
    </row>
    <row r="29" spans="1:84" hidden="1">
      <c r="A29" s="44">
        <v>13</v>
      </c>
      <c r="B29" s="18"/>
      <c r="C29" s="19"/>
      <c r="D29" s="29">
        <f t="shared" si="36"/>
        <v>0</v>
      </c>
      <c r="E29" s="20"/>
      <c r="F29" s="19">
        <f t="shared" si="0"/>
        <v>0</v>
      </c>
      <c r="G29" s="20"/>
      <c r="H29" s="19">
        <f t="shared" si="1"/>
        <v>0</v>
      </c>
      <c r="I29" s="20"/>
      <c r="J29" s="19">
        <f t="shared" si="2"/>
        <v>0</v>
      </c>
      <c r="K29" s="20"/>
      <c r="L29" s="19">
        <f t="shared" si="3"/>
        <v>0</v>
      </c>
      <c r="M29" s="20"/>
      <c r="N29" s="19">
        <f t="shared" si="4"/>
        <v>0</v>
      </c>
      <c r="O29" s="21"/>
      <c r="P29" s="19">
        <f t="shared" si="5"/>
        <v>0</v>
      </c>
      <c r="Q29" s="21"/>
      <c r="R29" s="19">
        <f t="shared" si="6"/>
        <v>0</v>
      </c>
      <c r="S29" s="21"/>
      <c r="T29" s="19">
        <f t="shared" si="7"/>
        <v>0</v>
      </c>
      <c r="U29" s="21"/>
      <c r="V29" s="45">
        <f t="shared" si="8"/>
        <v>0</v>
      </c>
      <c r="W29" s="21"/>
      <c r="X29" s="45">
        <f t="shared" si="9"/>
        <v>0</v>
      </c>
      <c r="Y29" s="21"/>
      <c r="Z29" s="45">
        <f t="shared" si="10"/>
        <v>0</v>
      </c>
      <c r="AA29" s="21"/>
      <c r="AB29" s="45">
        <f t="shared" si="11"/>
        <v>0</v>
      </c>
      <c r="AC29" s="62"/>
      <c r="AD29" s="62"/>
      <c r="AE29" s="62"/>
      <c r="AF29" s="62"/>
      <c r="AG29" s="21"/>
      <c r="AH29" s="45">
        <f t="shared" si="12"/>
        <v>0</v>
      </c>
      <c r="AI29" s="21"/>
      <c r="AJ29" s="45">
        <f t="shared" si="13"/>
        <v>0</v>
      </c>
      <c r="AK29" s="21"/>
      <c r="AL29" s="45">
        <f t="shared" si="14"/>
        <v>0</v>
      </c>
      <c r="AM29" s="21"/>
      <c r="AN29" s="45">
        <f t="shared" si="15"/>
        <v>0</v>
      </c>
      <c r="AO29" s="21"/>
      <c r="AP29" s="45">
        <f t="shared" si="16"/>
        <v>0</v>
      </c>
      <c r="AQ29" s="21"/>
      <c r="AR29" s="45">
        <f t="shared" si="17"/>
        <v>0</v>
      </c>
      <c r="AS29" s="21"/>
      <c r="AT29" s="45">
        <f t="shared" si="18"/>
        <v>0</v>
      </c>
      <c r="AU29" s="21"/>
      <c r="AV29" s="45">
        <f t="shared" si="19"/>
        <v>0</v>
      </c>
      <c r="AW29" s="21"/>
      <c r="AX29" s="45">
        <f t="shared" si="20"/>
        <v>0</v>
      </c>
      <c r="AY29" s="21"/>
      <c r="AZ29" s="45">
        <f t="shared" si="21"/>
        <v>0</v>
      </c>
      <c r="BA29" s="21"/>
      <c r="BB29" s="45">
        <f t="shared" si="22"/>
        <v>0</v>
      </c>
      <c r="BC29" s="21"/>
      <c r="BD29" s="45">
        <f t="shared" si="23"/>
        <v>0</v>
      </c>
      <c r="BE29" s="62"/>
      <c r="BF29" s="62"/>
      <c r="BG29" s="62"/>
      <c r="BH29" s="62"/>
      <c r="BI29" s="21"/>
      <c r="BJ29" s="45">
        <f t="shared" si="24"/>
        <v>0</v>
      </c>
      <c r="BK29" s="21"/>
      <c r="BL29" s="45">
        <f t="shared" si="25"/>
        <v>0</v>
      </c>
      <c r="BM29" s="21"/>
      <c r="BN29" s="45">
        <f t="shared" si="26"/>
        <v>0</v>
      </c>
      <c r="BO29" s="21"/>
      <c r="BP29" s="45">
        <f t="shared" si="27"/>
        <v>0</v>
      </c>
      <c r="BQ29" s="21"/>
      <c r="BR29" s="45">
        <f t="shared" si="28"/>
        <v>0</v>
      </c>
      <c r="BS29" s="21"/>
      <c r="BT29" s="45">
        <f t="shared" si="29"/>
        <v>0</v>
      </c>
      <c r="BU29" s="21"/>
      <c r="BV29" s="45">
        <f t="shared" si="30"/>
        <v>0</v>
      </c>
      <c r="BW29" s="21"/>
      <c r="BX29" s="45">
        <f t="shared" si="31"/>
        <v>0</v>
      </c>
      <c r="BY29" s="21"/>
      <c r="BZ29" s="45">
        <f t="shared" si="32"/>
        <v>0</v>
      </c>
      <c r="CA29" s="21"/>
      <c r="CB29" s="45">
        <f t="shared" si="33"/>
        <v>0</v>
      </c>
      <c r="CC29" s="21"/>
      <c r="CD29" s="45">
        <f t="shared" si="34"/>
        <v>0</v>
      </c>
      <c r="CE29" s="21"/>
      <c r="CF29" s="45">
        <f t="shared" si="35"/>
        <v>0</v>
      </c>
    </row>
    <row r="30" spans="1:84" hidden="1">
      <c r="A30" s="44">
        <v>14</v>
      </c>
      <c r="B30" s="18"/>
      <c r="C30" s="19"/>
      <c r="D30" s="29">
        <f t="shared" si="36"/>
        <v>0</v>
      </c>
      <c r="E30" s="20"/>
      <c r="F30" s="19">
        <f t="shared" si="0"/>
        <v>0</v>
      </c>
      <c r="G30" s="20"/>
      <c r="H30" s="19">
        <f t="shared" si="1"/>
        <v>0</v>
      </c>
      <c r="I30" s="20"/>
      <c r="J30" s="19">
        <f t="shared" si="2"/>
        <v>0</v>
      </c>
      <c r="K30" s="20"/>
      <c r="L30" s="19">
        <f t="shared" si="3"/>
        <v>0</v>
      </c>
      <c r="M30" s="20"/>
      <c r="N30" s="19">
        <f t="shared" si="4"/>
        <v>0</v>
      </c>
      <c r="O30" s="21"/>
      <c r="P30" s="19">
        <f t="shared" si="5"/>
        <v>0</v>
      </c>
      <c r="Q30" s="21"/>
      <c r="R30" s="19">
        <f t="shared" si="6"/>
        <v>0</v>
      </c>
      <c r="S30" s="21"/>
      <c r="T30" s="19">
        <f t="shared" si="7"/>
        <v>0</v>
      </c>
      <c r="U30" s="21"/>
      <c r="V30" s="45">
        <f t="shared" si="8"/>
        <v>0</v>
      </c>
      <c r="W30" s="21"/>
      <c r="X30" s="45">
        <f t="shared" si="9"/>
        <v>0</v>
      </c>
      <c r="Y30" s="21"/>
      <c r="Z30" s="45">
        <f t="shared" si="10"/>
        <v>0</v>
      </c>
      <c r="AA30" s="21"/>
      <c r="AB30" s="45">
        <f t="shared" si="11"/>
        <v>0</v>
      </c>
      <c r="AC30" s="62"/>
      <c r="AD30" s="62"/>
      <c r="AE30" s="62"/>
      <c r="AF30" s="62"/>
      <c r="AG30" s="21"/>
      <c r="AH30" s="45">
        <f t="shared" si="12"/>
        <v>0</v>
      </c>
      <c r="AI30" s="21"/>
      <c r="AJ30" s="45">
        <f t="shared" si="13"/>
        <v>0</v>
      </c>
      <c r="AK30" s="21"/>
      <c r="AL30" s="45">
        <f t="shared" si="14"/>
        <v>0</v>
      </c>
      <c r="AM30" s="21"/>
      <c r="AN30" s="45">
        <f t="shared" si="15"/>
        <v>0</v>
      </c>
      <c r="AO30" s="21"/>
      <c r="AP30" s="45">
        <f t="shared" si="16"/>
        <v>0</v>
      </c>
      <c r="AQ30" s="21"/>
      <c r="AR30" s="45">
        <f t="shared" si="17"/>
        <v>0</v>
      </c>
      <c r="AS30" s="21"/>
      <c r="AT30" s="45">
        <f t="shared" si="18"/>
        <v>0</v>
      </c>
      <c r="AU30" s="21"/>
      <c r="AV30" s="45">
        <f t="shared" si="19"/>
        <v>0</v>
      </c>
      <c r="AW30" s="21"/>
      <c r="AX30" s="45">
        <f t="shared" si="20"/>
        <v>0</v>
      </c>
      <c r="AY30" s="21"/>
      <c r="AZ30" s="45">
        <f t="shared" si="21"/>
        <v>0</v>
      </c>
      <c r="BA30" s="21"/>
      <c r="BB30" s="45">
        <f t="shared" si="22"/>
        <v>0</v>
      </c>
      <c r="BC30" s="21"/>
      <c r="BD30" s="45">
        <f t="shared" si="23"/>
        <v>0</v>
      </c>
      <c r="BE30" s="62"/>
      <c r="BF30" s="62"/>
      <c r="BG30" s="62"/>
      <c r="BH30" s="62"/>
      <c r="BI30" s="21"/>
      <c r="BJ30" s="45">
        <f t="shared" si="24"/>
        <v>0</v>
      </c>
      <c r="BK30" s="21"/>
      <c r="BL30" s="45">
        <f t="shared" si="25"/>
        <v>0</v>
      </c>
      <c r="BM30" s="21"/>
      <c r="BN30" s="45">
        <f t="shared" si="26"/>
        <v>0</v>
      </c>
      <c r="BO30" s="21"/>
      <c r="BP30" s="45">
        <f t="shared" si="27"/>
        <v>0</v>
      </c>
      <c r="BQ30" s="21"/>
      <c r="BR30" s="45">
        <f t="shared" si="28"/>
        <v>0</v>
      </c>
      <c r="BS30" s="21"/>
      <c r="BT30" s="45">
        <f t="shared" si="29"/>
        <v>0</v>
      </c>
      <c r="BU30" s="21"/>
      <c r="BV30" s="45">
        <f t="shared" si="30"/>
        <v>0</v>
      </c>
      <c r="BW30" s="21"/>
      <c r="BX30" s="45">
        <f t="shared" si="31"/>
        <v>0</v>
      </c>
      <c r="BY30" s="21"/>
      <c r="BZ30" s="45">
        <f t="shared" si="32"/>
        <v>0</v>
      </c>
      <c r="CA30" s="21"/>
      <c r="CB30" s="45">
        <f t="shared" si="33"/>
        <v>0</v>
      </c>
      <c r="CC30" s="21"/>
      <c r="CD30" s="45">
        <f t="shared" si="34"/>
        <v>0</v>
      </c>
      <c r="CE30" s="21"/>
      <c r="CF30" s="45">
        <f t="shared" si="35"/>
        <v>0</v>
      </c>
    </row>
    <row r="31" spans="1:84" hidden="1">
      <c r="A31" s="44">
        <v>15</v>
      </c>
      <c r="B31" s="18"/>
      <c r="C31" s="19"/>
      <c r="D31" s="29">
        <f t="shared" si="36"/>
        <v>0</v>
      </c>
      <c r="E31" s="20"/>
      <c r="F31" s="19">
        <f t="shared" si="0"/>
        <v>0</v>
      </c>
      <c r="G31" s="20"/>
      <c r="H31" s="19">
        <f t="shared" si="1"/>
        <v>0</v>
      </c>
      <c r="I31" s="20"/>
      <c r="J31" s="19">
        <f t="shared" si="2"/>
        <v>0</v>
      </c>
      <c r="K31" s="20"/>
      <c r="L31" s="19">
        <f t="shared" si="3"/>
        <v>0</v>
      </c>
      <c r="M31" s="20"/>
      <c r="N31" s="19">
        <f t="shared" si="4"/>
        <v>0</v>
      </c>
      <c r="O31" s="21"/>
      <c r="P31" s="19">
        <f t="shared" si="5"/>
        <v>0</v>
      </c>
      <c r="Q31" s="21"/>
      <c r="R31" s="19">
        <f t="shared" si="6"/>
        <v>0</v>
      </c>
      <c r="S31" s="21"/>
      <c r="T31" s="19">
        <f t="shared" si="7"/>
        <v>0</v>
      </c>
      <c r="U31" s="21"/>
      <c r="V31" s="45">
        <f t="shared" si="8"/>
        <v>0</v>
      </c>
      <c r="W31" s="21"/>
      <c r="X31" s="45">
        <f t="shared" si="9"/>
        <v>0</v>
      </c>
      <c r="Y31" s="21"/>
      <c r="Z31" s="45">
        <f t="shared" si="10"/>
        <v>0</v>
      </c>
      <c r="AA31" s="21"/>
      <c r="AB31" s="45">
        <f t="shared" si="11"/>
        <v>0</v>
      </c>
      <c r="AC31" s="62"/>
      <c r="AD31" s="62"/>
      <c r="AE31" s="62"/>
      <c r="AF31" s="62"/>
      <c r="AG31" s="21"/>
      <c r="AH31" s="45">
        <f t="shared" si="12"/>
        <v>0</v>
      </c>
      <c r="AI31" s="21"/>
      <c r="AJ31" s="45">
        <f t="shared" si="13"/>
        <v>0</v>
      </c>
      <c r="AK31" s="21"/>
      <c r="AL31" s="45">
        <f t="shared" si="14"/>
        <v>0</v>
      </c>
      <c r="AM31" s="21"/>
      <c r="AN31" s="45">
        <f t="shared" si="15"/>
        <v>0</v>
      </c>
      <c r="AO31" s="21"/>
      <c r="AP31" s="45">
        <f t="shared" si="16"/>
        <v>0</v>
      </c>
      <c r="AQ31" s="21"/>
      <c r="AR31" s="45">
        <f t="shared" si="17"/>
        <v>0</v>
      </c>
      <c r="AS31" s="21"/>
      <c r="AT31" s="45">
        <f t="shared" si="18"/>
        <v>0</v>
      </c>
      <c r="AU31" s="21"/>
      <c r="AV31" s="45">
        <f t="shared" si="19"/>
        <v>0</v>
      </c>
      <c r="AW31" s="21"/>
      <c r="AX31" s="45">
        <f t="shared" si="20"/>
        <v>0</v>
      </c>
      <c r="AY31" s="21"/>
      <c r="AZ31" s="45">
        <f t="shared" si="21"/>
        <v>0</v>
      </c>
      <c r="BA31" s="21"/>
      <c r="BB31" s="45">
        <f t="shared" si="22"/>
        <v>0</v>
      </c>
      <c r="BC31" s="21"/>
      <c r="BD31" s="45">
        <f t="shared" si="23"/>
        <v>0</v>
      </c>
      <c r="BE31" s="62"/>
      <c r="BF31" s="62"/>
      <c r="BG31" s="62"/>
      <c r="BH31" s="62"/>
      <c r="BI31" s="21"/>
      <c r="BJ31" s="45">
        <f t="shared" si="24"/>
        <v>0</v>
      </c>
      <c r="BK31" s="21"/>
      <c r="BL31" s="45">
        <f t="shared" si="25"/>
        <v>0</v>
      </c>
      <c r="BM31" s="21"/>
      <c r="BN31" s="45">
        <f t="shared" si="26"/>
        <v>0</v>
      </c>
      <c r="BO31" s="21"/>
      <c r="BP31" s="45">
        <f t="shared" si="27"/>
        <v>0</v>
      </c>
      <c r="BQ31" s="21"/>
      <c r="BR31" s="45">
        <f t="shared" si="28"/>
        <v>0</v>
      </c>
      <c r="BS31" s="21"/>
      <c r="BT31" s="45">
        <f t="shared" si="29"/>
        <v>0</v>
      </c>
      <c r="BU31" s="21"/>
      <c r="BV31" s="45">
        <f t="shared" si="30"/>
        <v>0</v>
      </c>
      <c r="BW31" s="21"/>
      <c r="BX31" s="45">
        <f t="shared" si="31"/>
        <v>0</v>
      </c>
      <c r="BY31" s="21"/>
      <c r="BZ31" s="45">
        <f t="shared" si="32"/>
        <v>0</v>
      </c>
      <c r="CA31" s="21"/>
      <c r="CB31" s="45">
        <f t="shared" si="33"/>
        <v>0</v>
      </c>
      <c r="CC31" s="21"/>
      <c r="CD31" s="45">
        <f t="shared" si="34"/>
        <v>0</v>
      </c>
      <c r="CE31" s="21"/>
      <c r="CF31" s="45">
        <f t="shared" si="35"/>
        <v>0</v>
      </c>
    </row>
    <row r="32" spans="1:84" hidden="1">
      <c r="A32" s="44">
        <v>16</v>
      </c>
      <c r="B32" s="18"/>
      <c r="C32" s="19"/>
      <c r="D32" s="29">
        <f t="shared" si="36"/>
        <v>0</v>
      </c>
      <c r="E32" s="20"/>
      <c r="F32" s="19">
        <f t="shared" si="0"/>
        <v>0</v>
      </c>
      <c r="G32" s="20"/>
      <c r="H32" s="19">
        <f t="shared" si="1"/>
        <v>0</v>
      </c>
      <c r="I32" s="20"/>
      <c r="J32" s="19">
        <f t="shared" si="2"/>
        <v>0</v>
      </c>
      <c r="K32" s="20"/>
      <c r="L32" s="19">
        <f t="shared" si="3"/>
        <v>0</v>
      </c>
      <c r="M32" s="20"/>
      <c r="N32" s="19">
        <f t="shared" si="4"/>
        <v>0</v>
      </c>
      <c r="O32" s="21"/>
      <c r="P32" s="19">
        <f t="shared" si="5"/>
        <v>0</v>
      </c>
      <c r="Q32" s="21"/>
      <c r="R32" s="19">
        <f t="shared" si="6"/>
        <v>0</v>
      </c>
      <c r="S32" s="21"/>
      <c r="T32" s="19">
        <f t="shared" si="7"/>
        <v>0</v>
      </c>
      <c r="U32" s="21"/>
      <c r="V32" s="45">
        <f t="shared" si="8"/>
        <v>0</v>
      </c>
      <c r="W32" s="21"/>
      <c r="X32" s="45">
        <f t="shared" si="9"/>
        <v>0</v>
      </c>
      <c r="Y32" s="21"/>
      <c r="Z32" s="45">
        <f t="shared" si="10"/>
        <v>0</v>
      </c>
      <c r="AA32" s="21"/>
      <c r="AB32" s="45">
        <f t="shared" si="11"/>
        <v>0</v>
      </c>
      <c r="AC32" s="62"/>
      <c r="AD32" s="62"/>
      <c r="AE32" s="62"/>
      <c r="AF32" s="62"/>
      <c r="AG32" s="21"/>
      <c r="AH32" s="45">
        <f t="shared" si="12"/>
        <v>0</v>
      </c>
      <c r="AI32" s="21"/>
      <c r="AJ32" s="45">
        <f t="shared" si="13"/>
        <v>0</v>
      </c>
      <c r="AK32" s="21"/>
      <c r="AL32" s="45">
        <f t="shared" si="14"/>
        <v>0</v>
      </c>
      <c r="AM32" s="21"/>
      <c r="AN32" s="45">
        <f t="shared" si="15"/>
        <v>0</v>
      </c>
      <c r="AO32" s="21"/>
      <c r="AP32" s="45">
        <f t="shared" si="16"/>
        <v>0</v>
      </c>
      <c r="AQ32" s="21"/>
      <c r="AR32" s="45">
        <f t="shared" si="17"/>
        <v>0</v>
      </c>
      <c r="AS32" s="21"/>
      <c r="AT32" s="45">
        <f t="shared" si="18"/>
        <v>0</v>
      </c>
      <c r="AU32" s="21"/>
      <c r="AV32" s="45">
        <f t="shared" si="19"/>
        <v>0</v>
      </c>
      <c r="AW32" s="21"/>
      <c r="AX32" s="45">
        <f t="shared" si="20"/>
        <v>0</v>
      </c>
      <c r="AY32" s="21"/>
      <c r="AZ32" s="45">
        <f t="shared" si="21"/>
        <v>0</v>
      </c>
      <c r="BA32" s="21"/>
      <c r="BB32" s="45">
        <f t="shared" si="22"/>
        <v>0</v>
      </c>
      <c r="BC32" s="21"/>
      <c r="BD32" s="45">
        <f t="shared" si="23"/>
        <v>0</v>
      </c>
      <c r="BE32" s="62"/>
      <c r="BF32" s="62"/>
      <c r="BG32" s="62"/>
      <c r="BH32" s="62"/>
      <c r="BI32" s="21"/>
      <c r="BJ32" s="45">
        <f t="shared" si="24"/>
        <v>0</v>
      </c>
      <c r="BK32" s="21"/>
      <c r="BL32" s="45">
        <f t="shared" si="25"/>
        <v>0</v>
      </c>
      <c r="BM32" s="21"/>
      <c r="BN32" s="45">
        <f t="shared" si="26"/>
        <v>0</v>
      </c>
      <c r="BO32" s="21"/>
      <c r="BP32" s="45">
        <f t="shared" si="27"/>
        <v>0</v>
      </c>
      <c r="BQ32" s="21"/>
      <c r="BR32" s="45">
        <f t="shared" si="28"/>
        <v>0</v>
      </c>
      <c r="BS32" s="21"/>
      <c r="BT32" s="45">
        <f t="shared" si="29"/>
        <v>0</v>
      </c>
      <c r="BU32" s="21"/>
      <c r="BV32" s="45">
        <f t="shared" si="30"/>
        <v>0</v>
      </c>
      <c r="BW32" s="21"/>
      <c r="BX32" s="45">
        <f t="shared" si="31"/>
        <v>0</v>
      </c>
      <c r="BY32" s="21"/>
      <c r="BZ32" s="45">
        <f t="shared" si="32"/>
        <v>0</v>
      </c>
      <c r="CA32" s="21"/>
      <c r="CB32" s="45">
        <f t="shared" si="33"/>
        <v>0</v>
      </c>
      <c r="CC32" s="21"/>
      <c r="CD32" s="45">
        <f t="shared" si="34"/>
        <v>0</v>
      </c>
      <c r="CE32" s="21"/>
      <c r="CF32" s="45">
        <f t="shared" si="35"/>
        <v>0</v>
      </c>
    </row>
    <row r="33" spans="1:84" hidden="1">
      <c r="A33" s="44">
        <v>17</v>
      </c>
      <c r="B33" s="18"/>
      <c r="C33" s="19"/>
      <c r="D33" s="29">
        <f t="shared" si="36"/>
        <v>0</v>
      </c>
      <c r="E33" s="20"/>
      <c r="F33" s="19">
        <f t="shared" si="0"/>
        <v>0</v>
      </c>
      <c r="G33" s="20"/>
      <c r="H33" s="19">
        <f t="shared" si="1"/>
        <v>0</v>
      </c>
      <c r="I33" s="20"/>
      <c r="J33" s="19">
        <f t="shared" si="2"/>
        <v>0</v>
      </c>
      <c r="K33" s="20"/>
      <c r="L33" s="19">
        <f t="shared" si="3"/>
        <v>0</v>
      </c>
      <c r="M33" s="20"/>
      <c r="N33" s="19">
        <f t="shared" si="4"/>
        <v>0</v>
      </c>
      <c r="O33" s="21"/>
      <c r="P33" s="19">
        <f t="shared" si="5"/>
        <v>0</v>
      </c>
      <c r="Q33" s="21"/>
      <c r="R33" s="19">
        <f t="shared" si="6"/>
        <v>0</v>
      </c>
      <c r="S33" s="21"/>
      <c r="T33" s="19">
        <f t="shared" si="7"/>
        <v>0</v>
      </c>
      <c r="U33" s="21"/>
      <c r="V33" s="45">
        <f t="shared" si="8"/>
        <v>0</v>
      </c>
      <c r="W33" s="21"/>
      <c r="X33" s="45">
        <f t="shared" si="9"/>
        <v>0</v>
      </c>
      <c r="Y33" s="21"/>
      <c r="Z33" s="45">
        <f t="shared" si="10"/>
        <v>0</v>
      </c>
      <c r="AA33" s="21"/>
      <c r="AB33" s="45">
        <f t="shared" si="11"/>
        <v>0</v>
      </c>
      <c r="AC33" s="62"/>
      <c r="AD33" s="62"/>
      <c r="AE33" s="62"/>
      <c r="AF33" s="62"/>
      <c r="AG33" s="21"/>
      <c r="AH33" s="45">
        <f t="shared" si="12"/>
        <v>0</v>
      </c>
      <c r="AI33" s="21"/>
      <c r="AJ33" s="45">
        <f t="shared" si="13"/>
        <v>0</v>
      </c>
      <c r="AK33" s="21"/>
      <c r="AL33" s="45">
        <f t="shared" si="14"/>
        <v>0</v>
      </c>
      <c r="AM33" s="21"/>
      <c r="AN33" s="45">
        <f t="shared" si="15"/>
        <v>0</v>
      </c>
      <c r="AO33" s="21"/>
      <c r="AP33" s="45">
        <f t="shared" si="16"/>
        <v>0</v>
      </c>
      <c r="AQ33" s="21"/>
      <c r="AR33" s="45">
        <f t="shared" si="17"/>
        <v>0</v>
      </c>
      <c r="AS33" s="21"/>
      <c r="AT33" s="45">
        <f t="shared" si="18"/>
        <v>0</v>
      </c>
      <c r="AU33" s="21"/>
      <c r="AV33" s="45">
        <f t="shared" si="19"/>
        <v>0</v>
      </c>
      <c r="AW33" s="21"/>
      <c r="AX33" s="45">
        <f t="shared" si="20"/>
        <v>0</v>
      </c>
      <c r="AY33" s="21"/>
      <c r="AZ33" s="45">
        <f t="shared" si="21"/>
        <v>0</v>
      </c>
      <c r="BA33" s="21"/>
      <c r="BB33" s="45">
        <f t="shared" si="22"/>
        <v>0</v>
      </c>
      <c r="BC33" s="21"/>
      <c r="BD33" s="45">
        <f t="shared" si="23"/>
        <v>0</v>
      </c>
      <c r="BE33" s="62"/>
      <c r="BF33" s="62"/>
      <c r="BG33" s="62"/>
      <c r="BH33" s="62"/>
      <c r="BI33" s="21"/>
      <c r="BJ33" s="45">
        <f t="shared" si="24"/>
        <v>0</v>
      </c>
      <c r="BK33" s="21"/>
      <c r="BL33" s="45">
        <f t="shared" si="25"/>
        <v>0</v>
      </c>
      <c r="BM33" s="21"/>
      <c r="BN33" s="45">
        <f t="shared" si="26"/>
        <v>0</v>
      </c>
      <c r="BO33" s="21"/>
      <c r="BP33" s="45">
        <f t="shared" si="27"/>
        <v>0</v>
      </c>
      <c r="BQ33" s="21"/>
      <c r="BR33" s="45">
        <f t="shared" si="28"/>
        <v>0</v>
      </c>
      <c r="BS33" s="21"/>
      <c r="BT33" s="45">
        <f t="shared" si="29"/>
        <v>0</v>
      </c>
      <c r="BU33" s="21"/>
      <c r="BV33" s="45">
        <f t="shared" si="30"/>
        <v>0</v>
      </c>
      <c r="BW33" s="21"/>
      <c r="BX33" s="45">
        <f t="shared" si="31"/>
        <v>0</v>
      </c>
      <c r="BY33" s="21"/>
      <c r="BZ33" s="45">
        <f t="shared" si="32"/>
        <v>0</v>
      </c>
      <c r="CA33" s="21"/>
      <c r="CB33" s="45">
        <f t="shared" si="33"/>
        <v>0</v>
      </c>
      <c r="CC33" s="21"/>
      <c r="CD33" s="45">
        <f t="shared" si="34"/>
        <v>0</v>
      </c>
      <c r="CE33" s="21"/>
      <c r="CF33" s="45">
        <f t="shared" si="35"/>
        <v>0</v>
      </c>
    </row>
    <row r="34" spans="1:84" hidden="1">
      <c r="A34" s="44">
        <v>18</v>
      </c>
      <c r="B34" s="18"/>
      <c r="C34" s="19"/>
      <c r="D34" s="29">
        <f t="shared" si="36"/>
        <v>0</v>
      </c>
      <c r="E34" s="20"/>
      <c r="F34" s="19">
        <f t="shared" si="0"/>
        <v>0</v>
      </c>
      <c r="G34" s="20"/>
      <c r="H34" s="19">
        <f t="shared" si="1"/>
        <v>0</v>
      </c>
      <c r="I34" s="20"/>
      <c r="J34" s="19">
        <f t="shared" si="2"/>
        <v>0</v>
      </c>
      <c r="K34" s="20"/>
      <c r="L34" s="19">
        <f t="shared" si="3"/>
        <v>0</v>
      </c>
      <c r="M34" s="20"/>
      <c r="N34" s="19">
        <f t="shared" si="4"/>
        <v>0</v>
      </c>
      <c r="O34" s="21"/>
      <c r="P34" s="19">
        <f t="shared" si="5"/>
        <v>0</v>
      </c>
      <c r="Q34" s="21"/>
      <c r="R34" s="19">
        <f t="shared" si="6"/>
        <v>0</v>
      </c>
      <c r="S34" s="21"/>
      <c r="T34" s="19">
        <f t="shared" si="7"/>
        <v>0</v>
      </c>
      <c r="U34" s="21"/>
      <c r="V34" s="45">
        <f t="shared" si="8"/>
        <v>0</v>
      </c>
      <c r="W34" s="21"/>
      <c r="X34" s="45">
        <f t="shared" si="9"/>
        <v>0</v>
      </c>
      <c r="Y34" s="21"/>
      <c r="Z34" s="45">
        <f t="shared" si="10"/>
        <v>0</v>
      </c>
      <c r="AA34" s="21"/>
      <c r="AB34" s="45">
        <f t="shared" si="11"/>
        <v>0</v>
      </c>
      <c r="AC34" s="62"/>
      <c r="AD34" s="62"/>
      <c r="AE34" s="62"/>
      <c r="AF34" s="62"/>
      <c r="AG34" s="21"/>
      <c r="AH34" s="45">
        <f t="shared" si="12"/>
        <v>0</v>
      </c>
      <c r="AI34" s="21"/>
      <c r="AJ34" s="45">
        <f t="shared" si="13"/>
        <v>0</v>
      </c>
      <c r="AK34" s="21"/>
      <c r="AL34" s="45">
        <f t="shared" si="14"/>
        <v>0</v>
      </c>
      <c r="AM34" s="21"/>
      <c r="AN34" s="45">
        <f t="shared" si="15"/>
        <v>0</v>
      </c>
      <c r="AO34" s="21"/>
      <c r="AP34" s="45">
        <f t="shared" si="16"/>
        <v>0</v>
      </c>
      <c r="AQ34" s="21"/>
      <c r="AR34" s="45">
        <f t="shared" si="17"/>
        <v>0</v>
      </c>
      <c r="AS34" s="21"/>
      <c r="AT34" s="45">
        <f t="shared" si="18"/>
        <v>0</v>
      </c>
      <c r="AU34" s="21"/>
      <c r="AV34" s="45">
        <f t="shared" si="19"/>
        <v>0</v>
      </c>
      <c r="AW34" s="21"/>
      <c r="AX34" s="45">
        <f t="shared" si="20"/>
        <v>0</v>
      </c>
      <c r="AY34" s="21"/>
      <c r="AZ34" s="45">
        <f t="shared" si="21"/>
        <v>0</v>
      </c>
      <c r="BA34" s="21"/>
      <c r="BB34" s="45">
        <f t="shared" si="22"/>
        <v>0</v>
      </c>
      <c r="BC34" s="21"/>
      <c r="BD34" s="45">
        <f t="shared" si="23"/>
        <v>0</v>
      </c>
      <c r="BE34" s="62"/>
      <c r="BF34" s="62"/>
      <c r="BG34" s="62"/>
      <c r="BH34" s="62"/>
      <c r="BI34" s="21"/>
      <c r="BJ34" s="45">
        <f t="shared" si="24"/>
        <v>0</v>
      </c>
      <c r="BK34" s="21"/>
      <c r="BL34" s="45">
        <f t="shared" si="25"/>
        <v>0</v>
      </c>
      <c r="BM34" s="21"/>
      <c r="BN34" s="45">
        <f t="shared" si="26"/>
        <v>0</v>
      </c>
      <c r="BO34" s="21"/>
      <c r="BP34" s="45">
        <f t="shared" si="27"/>
        <v>0</v>
      </c>
      <c r="BQ34" s="21"/>
      <c r="BR34" s="45">
        <f t="shared" si="28"/>
        <v>0</v>
      </c>
      <c r="BS34" s="21"/>
      <c r="BT34" s="45">
        <f t="shared" si="29"/>
        <v>0</v>
      </c>
      <c r="BU34" s="21"/>
      <c r="BV34" s="45">
        <f t="shared" si="30"/>
        <v>0</v>
      </c>
      <c r="BW34" s="21"/>
      <c r="BX34" s="45">
        <f t="shared" si="31"/>
        <v>0</v>
      </c>
      <c r="BY34" s="21"/>
      <c r="BZ34" s="45">
        <f t="shared" si="32"/>
        <v>0</v>
      </c>
      <c r="CA34" s="21"/>
      <c r="CB34" s="45">
        <f t="shared" si="33"/>
        <v>0</v>
      </c>
      <c r="CC34" s="21"/>
      <c r="CD34" s="45">
        <f t="shared" si="34"/>
        <v>0</v>
      </c>
      <c r="CE34" s="21"/>
      <c r="CF34" s="45">
        <f t="shared" si="35"/>
        <v>0</v>
      </c>
    </row>
    <row r="35" spans="1:84" hidden="1">
      <c r="A35" s="44">
        <v>19</v>
      </c>
      <c r="B35" s="18"/>
      <c r="C35" s="19"/>
      <c r="D35" s="29">
        <f t="shared" si="36"/>
        <v>0</v>
      </c>
      <c r="E35" s="20"/>
      <c r="F35" s="19">
        <f t="shared" si="0"/>
        <v>0</v>
      </c>
      <c r="G35" s="20"/>
      <c r="H35" s="19">
        <f t="shared" si="1"/>
        <v>0</v>
      </c>
      <c r="I35" s="20"/>
      <c r="J35" s="19">
        <f t="shared" si="2"/>
        <v>0</v>
      </c>
      <c r="K35" s="20"/>
      <c r="L35" s="19">
        <f t="shared" si="3"/>
        <v>0</v>
      </c>
      <c r="M35" s="20"/>
      <c r="N35" s="19">
        <f t="shared" si="4"/>
        <v>0</v>
      </c>
      <c r="O35" s="21"/>
      <c r="P35" s="19">
        <f t="shared" si="5"/>
        <v>0</v>
      </c>
      <c r="Q35" s="21"/>
      <c r="R35" s="19">
        <f t="shared" si="6"/>
        <v>0</v>
      </c>
      <c r="S35" s="21"/>
      <c r="T35" s="19">
        <f t="shared" si="7"/>
        <v>0</v>
      </c>
      <c r="U35" s="21"/>
      <c r="V35" s="45">
        <f t="shared" si="8"/>
        <v>0</v>
      </c>
      <c r="W35" s="21"/>
      <c r="X35" s="45">
        <f t="shared" si="9"/>
        <v>0</v>
      </c>
      <c r="Y35" s="21"/>
      <c r="Z35" s="45">
        <f t="shared" si="10"/>
        <v>0</v>
      </c>
      <c r="AA35" s="21"/>
      <c r="AB35" s="45">
        <f t="shared" si="11"/>
        <v>0</v>
      </c>
      <c r="AC35" s="62"/>
      <c r="AD35" s="62"/>
      <c r="AE35" s="62"/>
      <c r="AF35" s="62"/>
      <c r="AG35" s="21"/>
      <c r="AH35" s="45">
        <f t="shared" si="12"/>
        <v>0</v>
      </c>
      <c r="AI35" s="21"/>
      <c r="AJ35" s="45">
        <f t="shared" si="13"/>
        <v>0</v>
      </c>
      <c r="AK35" s="21"/>
      <c r="AL35" s="45">
        <f t="shared" si="14"/>
        <v>0</v>
      </c>
      <c r="AM35" s="21"/>
      <c r="AN35" s="45">
        <f t="shared" si="15"/>
        <v>0</v>
      </c>
      <c r="AO35" s="21"/>
      <c r="AP35" s="45">
        <f t="shared" si="16"/>
        <v>0</v>
      </c>
      <c r="AQ35" s="21"/>
      <c r="AR35" s="45">
        <f t="shared" si="17"/>
        <v>0</v>
      </c>
      <c r="AS35" s="21"/>
      <c r="AT35" s="45">
        <f t="shared" si="18"/>
        <v>0</v>
      </c>
      <c r="AU35" s="21"/>
      <c r="AV35" s="45">
        <f t="shared" si="19"/>
        <v>0</v>
      </c>
      <c r="AW35" s="21"/>
      <c r="AX35" s="45">
        <f t="shared" si="20"/>
        <v>0</v>
      </c>
      <c r="AY35" s="21"/>
      <c r="AZ35" s="45">
        <f t="shared" si="21"/>
        <v>0</v>
      </c>
      <c r="BA35" s="21"/>
      <c r="BB35" s="45">
        <f t="shared" si="22"/>
        <v>0</v>
      </c>
      <c r="BC35" s="21"/>
      <c r="BD35" s="45">
        <f t="shared" si="23"/>
        <v>0</v>
      </c>
      <c r="BE35" s="62"/>
      <c r="BF35" s="62"/>
      <c r="BG35" s="62"/>
      <c r="BH35" s="62"/>
      <c r="BI35" s="21"/>
      <c r="BJ35" s="45">
        <f t="shared" si="24"/>
        <v>0</v>
      </c>
      <c r="BK35" s="21"/>
      <c r="BL35" s="45">
        <f t="shared" si="25"/>
        <v>0</v>
      </c>
      <c r="BM35" s="21"/>
      <c r="BN35" s="45">
        <f t="shared" si="26"/>
        <v>0</v>
      </c>
      <c r="BO35" s="21"/>
      <c r="BP35" s="45">
        <f t="shared" si="27"/>
        <v>0</v>
      </c>
      <c r="BQ35" s="21"/>
      <c r="BR35" s="45">
        <f t="shared" si="28"/>
        <v>0</v>
      </c>
      <c r="BS35" s="21"/>
      <c r="BT35" s="45">
        <f t="shared" si="29"/>
        <v>0</v>
      </c>
      <c r="BU35" s="21"/>
      <c r="BV35" s="45">
        <f t="shared" si="30"/>
        <v>0</v>
      </c>
      <c r="BW35" s="21"/>
      <c r="BX35" s="45">
        <f t="shared" si="31"/>
        <v>0</v>
      </c>
      <c r="BY35" s="21"/>
      <c r="BZ35" s="45">
        <f t="shared" si="32"/>
        <v>0</v>
      </c>
      <c r="CA35" s="21"/>
      <c r="CB35" s="45">
        <f t="shared" si="33"/>
        <v>0</v>
      </c>
      <c r="CC35" s="21"/>
      <c r="CD35" s="45">
        <f t="shared" si="34"/>
        <v>0</v>
      </c>
      <c r="CE35" s="21"/>
      <c r="CF35" s="45">
        <f t="shared" si="35"/>
        <v>0</v>
      </c>
    </row>
    <row r="36" spans="1:84" hidden="1">
      <c r="A36" s="44">
        <v>20</v>
      </c>
      <c r="B36" s="18"/>
      <c r="C36" s="19"/>
      <c r="D36" s="29">
        <f t="shared" si="36"/>
        <v>0</v>
      </c>
      <c r="E36" s="20"/>
      <c r="F36" s="19">
        <f t="shared" si="0"/>
        <v>0</v>
      </c>
      <c r="G36" s="20"/>
      <c r="H36" s="19">
        <f t="shared" si="1"/>
        <v>0</v>
      </c>
      <c r="I36" s="20"/>
      <c r="J36" s="19">
        <f t="shared" si="2"/>
        <v>0</v>
      </c>
      <c r="K36" s="20"/>
      <c r="L36" s="19">
        <f t="shared" si="3"/>
        <v>0</v>
      </c>
      <c r="M36" s="20"/>
      <c r="N36" s="19">
        <f t="shared" si="4"/>
        <v>0</v>
      </c>
      <c r="O36" s="21"/>
      <c r="P36" s="19">
        <f t="shared" si="5"/>
        <v>0</v>
      </c>
      <c r="Q36" s="21"/>
      <c r="R36" s="19">
        <f t="shared" si="6"/>
        <v>0</v>
      </c>
      <c r="S36" s="21"/>
      <c r="T36" s="19">
        <f t="shared" si="7"/>
        <v>0</v>
      </c>
      <c r="U36" s="21"/>
      <c r="V36" s="45">
        <f t="shared" si="8"/>
        <v>0</v>
      </c>
      <c r="W36" s="21"/>
      <c r="X36" s="45">
        <f t="shared" si="9"/>
        <v>0</v>
      </c>
      <c r="Y36" s="21"/>
      <c r="Z36" s="45">
        <f t="shared" si="10"/>
        <v>0</v>
      </c>
      <c r="AA36" s="21"/>
      <c r="AB36" s="45">
        <f t="shared" si="11"/>
        <v>0</v>
      </c>
      <c r="AC36" s="62"/>
      <c r="AD36" s="62"/>
      <c r="AE36" s="62"/>
      <c r="AF36" s="62"/>
      <c r="AG36" s="21"/>
      <c r="AH36" s="45">
        <f t="shared" si="12"/>
        <v>0</v>
      </c>
      <c r="AI36" s="21"/>
      <c r="AJ36" s="45">
        <f t="shared" si="13"/>
        <v>0</v>
      </c>
      <c r="AK36" s="21"/>
      <c r="AL36" s="45">
        <f t="shared" si="14"/>
        <v>0</v>
      </c>
      <c r="AM36" s="21"/>
      <c r="AN36" s="45">
        <f t="shared" si="15"/>
        <v>0</v>
      </c>
      <c r="AO36" s="21"/>
      <c r="AP36" s="45">
        <f t="shared" si="16"/>
        <v>0</v>
      </c>
      <c r="AQ36" s="21"/>
      <c r="AR36" s="45">
        <f t="shared" si="17"/>
        <v>0</v>
      </c>
      <c r="AS36" s="21"/>
      <c r="AT36" s="45">
        <f t="shared" si="18"/>
        <v>0</v>
      </c>
      <c r="AU36" s="21"/>
      <c r="AV36" s="45">
        <f t="shared" si="19"/>
        <v>0</v>
      </c>
      <c r="AW36" s="21"/>
      <c r="AX36" s="45">
        <f t="shared" si="20"/>
        <v>0</v>
      </c>
      <c r="AY36" s="21"/>
      <c r="AZ36" s="45">
        <f t="shared" si="21"/>
        <v>0</v>
      </c>
      <c r="BA36" s="21"/>
      <c r="BB36" s="45">
        <f t="shared" si="22"/>
        <v>0</v>
      </c>
      <c r="BC36" s="21"/>
      <c r="BD36" s="45">
        <f t="shared" si="23"/>
        <v>0</v>
      </c>
      <c r="BE36" s="62"/>
      <c r="BF36" s="62"/>
      <c r="BG36" s="62"/>
      <c r="BH36" s="62"/>
      <c r="BI36" s="21"/>
      <c r="BJ36" s="45">
        <f t="shared" si="24"/>
        <v>0</v>
      </c>
      <c r="BK36" s="21"/>
      <c r="BL36" s="45">
        <f t="shared" si="25"/>
        <v>0</v>
      </c>
      <c r="BM36" s="21"/>
      <c r="BN36" s="45">
        <f t="shared" si="26"/>
        <v>0</v>
      </c>
      <c r="BO36" s="21"/>
      <c r="BP36" s="45">
        <f t="shared" si="27"/>
        <v>0</v>
      </c>
      <c r="BQ36" s="21"/>
      <c r="BR36" s="45">
        <f t="shared" si="28"/>
        <v>0</v>
      </c>
      <c r="BS36" s="21"/>
      <c r="BT36" s="45">
        <f t="shared" si="29"/>
        <v>0</v>
      </c>
      <c r="BU36" s="21"/>
      <c r="BV36" s="45">
        <f t="shared" si="30"/>
        <v>0</v>
      </c>
      <c r="BW36" s="21"/>
      <c r="BX36" s="45">
        <f t="shared" si="31"/>
        <v>0</v>
      </c>
      <c r="BY36" s="21"/>
      <c r="BZ36" s="45">
        <f t="shared" si="32"/>
        <v>0</v>
      </c>
      <c r="CA36" s="21"/>
      <c r="CB36" s="45">
        <f t="shared" si="33"/>
        <v>0</v>
      </c>
      <c r="CC36" s="21"/>
      <c r="CD36" s="45">
        <f t="shared" si="34"/>
        <v>0</v>
      </c>
      <c r="CE36" s="21"/>
      <c r="CF36" s="45">
        <f t="shared" si="35"/>
        <v>0</v>
      </c>
    </row>
    <row r="37" spans="1:84" hidden="1">
      <c r="A37" s="44">
        <v>21</v>
      </c>
      <c r="B37" s="18"/>
      <c r="C37" s="19"/>
      <c r="D37" s="29">
        <f t="shared" si="36"/>
        <v>0</v>
      </c>
      <c r="E37" s="20"/>
      <c r="F37" s="19">
        <f t="shared" si="0"/>
        <v>0</v>
      </c>
      <c r="G37" s="20"/>
      <c r="H37" s="19">
        <f t="shared" si="1"/>
        <v>0</v>
      </c>
      <c r="I37" s="20"/>
      <c r="J37" s="19">
        <f t="shared" si="2"/>
        <v>0</v>
      </c>
      <c r="K37" s="20"/>
      <c r="L37" s="19">
        <f t="shared" si="3"/>
        <v>0</v>
      </c>
      <c r="M37" s="20"/>
      <c r="N37" s="19">
        <f t="shared" si="4"/>
        <v>0</v>
      </c>
      <c r="O37" s="21"/>
      <c r="P37" s="19">
        <f t="shared" si="5"/>
        <v>0</v>
      </c>
      <c r="Q37" s="21"/>
      <c r="R37" s="19">
        <f t="shared" si="6"/>
        <v>0</v>
      </c>
      <c r="S37" s="21"/>
      <c r="T37" s="19">
        <f t="shared" si="7"/>
        <v>0</v>
      </c>
      <c r="U37" s="21"/>
      <c r="V37" s="45">
        <f t="shared" si="8"/>
        <v>0</v>
      </c>
      <c r="W37" s="21"/>
      <c r="X37" s="45">
        <f t="shared" si="9"/>
        <v>0</v>
      </c>
      <c r="Y37" s="21"/>
      <c r="Z37" s="45">
        <f t="shared" si="10"/>
        <v>0</v>
      </c>
      <c r="AA37" s="21"/>
      <c r="AB37" s="45">
        <f t="shared" si="11"/>
        <v>0</v>
      </c>
      <c r="AC37" s="62"/>
      <c r="AD37" s="62"/>
      <c r="AE37" s="62"/>
      <c r="AF37" s="62"/>
      <c r="AG37" s="21"/>
      <c r="AH37" s="45">
        <f t="shared" si="12"/>
        <v>0</v>
      </c>
      <c r="AI37" s="21"/>
      <c r="AJ37" s="45">
        <f t="shared" si="13"/>
        <v>0</v>
      </c>
      <c r="AK37" s="21"/>
      <c r="AL37" s="45">
        <f t="shared" si="14"/>
        <v>0</v>
      </c>
      <c r="AM37" s="21"/>
      <c r="AN37" s="45">
        <f t="shared" si="15"/>
        <v>0</v>
      </c>
      <c r="AO37" s="21"/>
      <c r="AP37" s="45">
        <f t="shared" si="16"/>
        <v>0</v>
      </c>
      <c r="AQ37" s="21"/>
      <c r="AR37" s="45">
        <f t="shared" si="17"/>
        <v>0</v>
      </c>
      <c r="AS37" s="21"/>
      <c r="AT37" s="45">
        <f t="shared" si="18"/>
        <v>0</v>
      </c>
      <c r="AU37" s="21"/>
      <c r="AV37" s="45">
        <f t="shared" si="19"/>
        <v>0</v>
      </c>
      <c r="AW37" s="21"/>
      <c r="AX37" s="45">
        <f t="shared" si="20"/>
        <v>0</v>
      </c>
      <c r="AY37" s="21"/>
      <c r="AZ37" s="45">
        <f t="shared" si="21"/>
        <v>0</v>
      </c>
      <c r="BA37" s="21"/>
      <c r="BB37" s="45">
        <f t="shared" si="22"/>
        <v>0</v>
      </c>
      <c r="BC37" s="21"/>
      <c r="BD37" s="45">
        <f t="shared" si="23"/>
        <v>0</v>
      </c>
      <c r="BE37" s="62"/>
      <c r="BF37" s="62"/>
      <c r="BG37" s="62"/>
      <c r="BH37" s="62"/>
      <c r="BI37" s="21"/>
      <c r="BJ37" s="45">
        <f t="shared" si="24"/>
        <v>0</v>
      </c>
      <c r="BK37" s="21"/>
      <c r="BL37" s="45">
        <f t="shared" si="25"/>
        <v>0</v>
      </c>
      <c r="BM37" s="21"/>
      <c r="BN37" s="45">
        <f t="shared" si="26"/>
        <v>0</v>
      </c>
      <c r="BO37" s="21"/>
      <c r="BP37" s="45">
        <f t="shared" si="27"/>
        <v>0</v>
      </c>
      <c r="BQ37" s="21"/>
      <c r="BR37" s="45">
        <f t="shared" si="28"/>
        <v>0</v>
      </c>
      <c r="BS37" s="21"/>
      <c r="BT37" s="45">
        <f t="shared" si="29"/>
        <v>0</v>
      </c>
      <c r="BU37" s="21"/>
      <c r="BV37" s="45">
        <f t="shared" si="30"/>
        <v>0</v>
      </c>
      <c r="BW37" s="21"/>
      <c r="BX37" s="45">
        <f t="shared" si="31"/>
        <v>0</v>
      </c>
      <c r="BY37" s="21"/>
      <c r="BZ37" s="45">
        <f t="shared" si="32"/>
        <v>0</v>
      </c>
      <c r="CA37" s="21"/>
      <c r="CB37" s="45">
        <f t="shared" si="33"/>
        <v>0</v>
      </c>
      <c r="CC37" s="21"/>
      <c r="CD37" s="45">
        <f t="shared" si="34"/>
        <v>0</v>
      </c>
      <c r="CE37" s="21"/>
      <c r="CF37" s="45">
        <f t="shared" si="35"/>
        <v>0</v>
      </c>
    </row>
    <row r="38" spans="1:84" hidden="1">
      <c r="A38" s="44">
        <v>22</v>
      </c>
      <c r="B38" s="18"/>
      <c r="C38" s="19"/>
      <c r="D38" s="29">
        <f t="shared" si="36"/>
        <v>0</v>
      </c>
      <c r="E38" s="20"/>
      <c r="F38" s="19">
        <f t="shared" si="0"/>
        <v>0</v>
      </c>
      <c r="G38" s="20"/>
      <c r="H38" s="19">
        <f t="shared" si="1"/>
        <v>0</v>
      </c>
      <c r="I38" s="20"/>
      <c r="J38" s="19">
        <f t="shared" si="2"/>
        <v>0</v>
      </c>
      <c r="K38" s="20"/>
      <c r="L38" s="19">
        <f t="shared" si="3"/>
        <v>0</v>
      </c>
      <c r="M38" s="20"/>
      <c r="N38" s="19">
        <f t="shared" si="4"/>
        <v>0</v>
      </c>
      <c r="O38" s="21"/>
      <c r="P38" s="19">
        <f t="shared" si="5"/>
        <v>0</v>
      </c>
      <c r="Q38" s="21"/>
      <c r="R38" s="19">
        <f t="shared" si="6"/>
        <v>0</v>
      </c>
      <c r="S38" s="21"/>
      <c r="T38" s="19">
        <f t="shared" si="7"/>
        <v>0</v>
      </c>
      <c r="U38" s="21"/>
      <c r="V38" s="45">
        <f t="shared" si="8"/>
        <v>0</v>
      </c>
      <c r="W38" s="21"/>
      <c r="X38" s="45">
        <f t="shared" si="9"/>
        <v>0</v>
      </c>
      <c r="Y38" s="21"/>
      <c r="Z38" s="45">
        <f t="shared" si="10"/>
        <v>0</v>
      </c>
      <c r="AA38" s="21"/>
      <c r="AB38" s="45">
        <f t="shared" si="11"/>
        <v>0</v>
      </c>
      <c r="AC38" s="62"/>
      <c r="AD38" s="62"/>
      <c r="AE38" s="62"/>
      <c r="AF38" s="62"/>
      <c r="AG38" s="21"/>
      <c r="AH38" s="45">
        <f t="shared" si="12"/>
        <v>0</v>
      </c>
      <c r="AI38" s="21"/>
      <c r="AJ38" s="45">
        <f t="shared" si="13"/>
        <v>0</v>
      </c>
      <c r="AK38" s="21"/>
      <c r="AL38" s="45">
        <f t="shared" si="14"/>
        <v>0</v>
      </c>
      <c r="AM38" s="21"/>
      <c r="AN38" s="45">
        <f t="shared" si="15"/>
        <v>0</v>
      </c>
      <c r="AO38" s="21"/>
      <c r="AP38" s="45">
        <f t="shared" si="16"/>
        <v>0</v>
      </c>
      <c r="AQ38" s="21"/>
      <c r="AR38" s="45">
        <f t="shared" si="17"/>
        <v>0</v>
      </c>
      <c r="AS38" s="21"/>
      <c r="AT38" s="45">
        <f t="shared" si="18"/>
        <v>0</v>
      </c>
      <c r="AU38" s="21"/>
      <c r="AV38" s="45">
        <f t="shared" si="19"/>
        <v>0</v>
      </c>
      <c r="AW38" s="21"/>
      <c r="AX38" s="45">
        <f t="shared" si="20"/>
        <v>0</v>
      </c>
      <c r="AY38" s="21"/>
      <c r="AZ38" s="45">
        <f t="shared" si="21"/>
        <v>0</v>
      </c>
      <c r="BA38" s="21"/>
      <c r="BB38" s="45">
        <f t="shared" si="22"/>
        <v>0</v>
      </c>
      <c r="BC38" s="21"/>
      <c r="BD38" s="45">
        <f t="shared" si="23"/>
        <v>0</v>
      </c>
      <c r="BE38" s="62"/>
      <c r="BF38" s="62"/>
      <c r="BG38" s="62"/>
      <c r="BH38" s="62"/>
      <c r="BI38" s="21"/>
      <c r="BJ38" s="45">
        <f t="shared" si="24"/>
        <v>0</v>
      </c>
      <c r="BK38" s="21"/>
      <c r="BL38" s="45">
        <f t="shared" si="25"/>
        <v>0</v>
      </c>
      <c r="BM38" s="21"/>
      <c r="BN38" s="45">
        <f t="shared" si="26"/>
        <v>0</v>
      </c>
      <c r="BO38" s="21"/>
      <c r="BP38" s="45">
        <f t="shared" si="27"/>
        <v>0</v>
      </c>
      <c r="BQ38" s="21"/>
      <c r="BR38" s="45">
        <f t="shared" si="28"/>
        <v>0</v>
      </c>
      <c r="BS38" s="21"/>
      <c r="BT38" s="45">
        <f t="shared" si="29"/>
        <v>0</v>
      </c>
      <c r="BU38" s="21"/>
      <c r="BV38" s="45">
        <f t="shared" si="30"/>
        <v>0</v>
      </c>
      <c r="BW38" s="21"/>
      <c r="BX38" s="45">
        <f t="shared" si="31"/>
        <v>0</v>
      </c>
      <c r="BY38" s="21"/>
      <c r="BZ38" s="45">
        <f t="shared" si="32"/>
        <v>0</v>
      </c>
      <c r="CA38" s="21"/>
      <c r="CB38" s="45">
        <f t="shared" si="33"/>
        <v>0</v>
      </c>
      <c r="CC38" s="21"/>
      <c r="CD38" s="45">
        <f t="shared" si="34"/>
        <v>0</v>
      </c>
      <c r="CE38" s="21"/>
      <c r="CF38" s="45">
        <f t="shared" si="35"/>
        <v>0</v>
      </c>
    </row>
    <row r="39" spans="1:84" hidden="1">
      <c r="A39" s="44">
        <v>23</v>
      </c>
      <c r="B39" s="18"/>
      <c r="C39" s="19"/>
      <c r="D39" s="29">
        <f t="shared" si="36"/>
        <v>0</v>
      </c>
      <c r="E39" s="20"/>
      <c r="F39" s="19">
        <f t="shared" si="0"/>
        <v>0</v>
      </c>
      <c r="G39" s="20"/>
      <c r="H39" s="19">
        <f t="shared" si="1"/>
        <v>0</v>
      </c>
      <c r="I39" s="20"/>
      <c r="J39" s="19">
        <f t="shared" si="2"/>
        <v>0</v>
      </c>
      <c r="K39" s="20"/>
      <c r="L39" s="19">
        <f t="shared" si="3"/>
        <v>0</v>
      </c>
      <c r="M39" s="20"/>
      <c r="N39" s="19">
        <f t="shared" si="4"/>
        <v>0</v>
      </c>
      <c r="O39" s="21"/>
      <c r="P39" s="19">
        <f t="shared" si="5"/>
        <v>0</v>
      </c>
      <c r="Q39" s="21"/>
      <c r="R39" s="19">
        <f t="shared" si="6"/>
        <v>0</v>
      </c>
      <c r="S39" s="21"/>
      <c r="T39" s="19">
        <f t="shared" si="7"/>
        <v>0</v>
      </c>
      <c r="U39" s="21"/>
      <c r="V39" s="45">
        <f t="shared" si="8"/>
        <v>0</v>
      </c>
      <c r="W39" s="21"/>
      <c r="X39" s="45">
        <f t="shared" si="9"/>
        <v>0</v>
      </c>
      <c r="Y39" s="21"/>
      <c r="Z39" s="45">
        <f t="shared" si="10"/>
        <v>0</v>
      </c>
      <c r="AA39" s="21"/>
      <c r="AB39" s="45">
        <f t="shared" si="11"/>
        <v>0</v>
      </c>
      <c r="AC39" s="62"/>
      <c r="AD39" s="62"/>
      <c r="AE39" s="62"/>
      <c r="AF39" s="62"/>
      <c r="AG39" s="21"/>
      <c r="AH39" s="45">
        <f t="shared" si="12"/>
        <v>0</v>
      </c>
      <c r="AI39" s="21"/>
      <c r="AJ39" s="45">
        <f t="shared" si="13"/>
        <v>0</v>
      </c>
      <c r="AK39" s="21"/>
      <c r="AL39" s="45">
        <f t="shared" si="14"/>
        <v>0</v>
      </c>
      <c r="AM39" s="21"/>
      <c r="AN39" s="45">
        <f t="shared" si="15"/>
        <v>0</v>
      </c>
      <c r="AO39" s="21"/>
      <c r="AP39" s="45">
        <f t="shared" si="16"/>
        <v>0</v>
      </c>
      <c r="AQ39" s="21"/>
      <c r="AR39" s="45">
        <f t="shared" si="17"/>
        <v>0</v>
      </c>
      <c r="AS39" s="21"/>
      <c r="AT39" s="45">
        <f t="shared" si="18"/>
        <v>0</v>
      </c>
      <c r="AU39" s="21"/>
      <c r="AV39" s="45">
        <f t="shared" si="19"/>
        <v>0</v>
      </c>
      <c r="AW39" s="21"/>
      <c r="AX39" s="45">
        <f t="shared" si="20"/>
        <v>0</v>
      </c>
      <c r="AY39" s="21"/>
      <c r="AZ39" s="45">
        <f t="shared" si="21"/>
        <v>0</v>
      </c>
      <c r="BA39" s="21"/>
      <c r="BB39" s="45">
        <f t="shared" si="22"/>
        <v>0</v>
      </c>
      <c r="BC39" s="21"/>
      <c r="BD39" s="45">
        <f t="shared" si="23"/>
        <v>0</v>
      </c>
      <c r="BE39" s="62"/>
      <c r="BF39" s="62"/>
      <c r="BG39" s="62"/>
      <c r="BH39" s="62"/>
      <c r="BI39" s="21"/>
      <c r="BJ39" s="45">
        <f t="shared" si="24"/>
        <v>0</v>
      </c>
      <c r="BK39" s="21"/>
      <c r="BL39" s="45">
        <f t="shared" si="25"/>
        <v>0</v>
      </c>
      <c r="BM39" s="21"/>
      <c r="BN39" s="45">
        <f t="shared" si="26"/>
        <v>0</v>
      </c>
      <c r="BO39" s="21"/>
      <c r="BP39" s="45">
        <f t="shared" si="27"/>
        <v>0</v>
      </c>
      <c r="BQ39" s="21"/>
      <c r="BR39" s="45">
        <f t="shared" si="28"/>
        <v>0</v>
      </c>
      <c r="BS39" s="21"/>
      <c r="BT39" s="45">
        <f t="shared" si="29"/>
        <v>0</v>
      </c>
      <c r="BU39" s="21"/>
      <c r="BV39" s="45">
        <f t="shared" si="30"/>
        <v>0</v>
      </c>
      <c r="BW39" s="21"/>
      <c r="BX39" s="45">
        <f t="shared" si="31"/>
        <v>0</v>
      </c>
      <c r="BY39" s="21"/>
      <c r="BZ39" s="45">
        <f t="shared" si="32"/>
        <v>0</v>
      </c>
      <c r="CA39" s="21"/>
      <c r="CB39" s="45">
        <f t="shared" si="33"/>
        <v>0</v>
      </c>
      <c r="CC39" s="21"/>
      <c r="CD39" s="45">
        <f t="shared" si="34"/>
        <v>0</v>
      </c>
      <c r="CE39" s="21"/>
      <c r="CF39" s="45">
        <f t="shared" si="35"/>
        <v>0</v>
      </c>
    </row>
    <row r="40" spans="1:84" hidden="1">
      <c r="A40" s="44">
        <v>24</v>
      </c>
      <c r="B40" s="18"/>
      <c r="C40" s="19"/>
      <c r="D40" s="29">
        <f t="shared" si="36"/>
        <v>0</v>
      </c>
      <c r="E40" s="20"/>
      <c r="F40" s="19">
        <f t="shared" si="0"/>
        <v>0</v>
      </c>
      <c r="G40" s="20"/>
      <c r="H40" s="19">
        <f t="shared" si="1"/>
        <v>0</v>
      </c>
      <c r="I40" s="20"/>
      <c r="J40" s="19">
        <f t="shared" si="2"/>
        <v>0</v>
      </c>
      <c r="K40" s="20"/>
      <c r="L40" s="19">
        <f t="shared" si="3"/>
        <v>0</v>
      </c>
      <c r="M40" s="20"/>
      <c r="N40" s="19">
        <f t="shared" si="4"/>
        <v>0</v>
      </c>
      <c r="O40" s="21"/>
      <c r="P40" s="19">
        <f t="shared" si="5"/>
        <v>0</v>
      </c>
      <c r="Q40" s="21"/>
      <c r="R40" s="19">
        <f t="shared" si="6"/>
        <v>0</v>
      </c>
      <c r="S40" s="21"/>
      <c r="T40" s="19">
        <f t="shared" si="7"/>
        <v>0</v>
      </c>
      <c r="U40" s="21"/>
      <c r="V40" s="45">
        <f t="shared" si="8"/>
        <v>0</v>
      </c>
      <c r="W40" s="21"/>
      <c r="X40" s="45">
        <f t="shared" si="9"/>
        <v>0</v>
      </c>
      <c r="Y40" s="21"/>
      <c r="Z40" s="45">
        <f t="shared" si="10"/>
        <v>0</v>
      </c>
      <c r="AA40" s="21"/>
      <c r="AB40" s="45">
        <f t="shared" si="11"/>
        <v>0</v>
      </c>
      <c r="AC40" s="62"/>
      <c r="AD40" s="62"/>
      <c r="AE40" s="62"/>
      <c r="AF40" s="62"/>
      <c r="AG40" s="21"/>
      <c r="AH40" s="45">
        <f t="shared" si="12"/>
        <v>0</v>
      </c>
      <c r="AI40" s="21"/>
      <c r="AJ40" s="45">
        <f t="shared" si="13"/>
        <v>0</v>
      </c>
      <c r="AK40" s="21"/>
      <c r="AL40" s="45">
        <f t="shared" si="14"/>
        <v>0</v>
      </c>
      <c r="AM40" s="21"/>
      <c r="AN40" s="45">
        <f t="shared" si="15"/>
        <v>0</v>
      </c>
      <c r="AO40" s="21"/>
      <c r="AP40" s="45">
        <f t="shared" si="16"/>
        <v>0</v>
      </c>
      <c r="AQ40" s="21"/>
      <c r="AR40" s="45">
        <f t="shared" si="17"/>
        <v>0</v>
      </c>
      <c r="AS40" s="21"/>
      <c r="AT40" s="45">
        <f t="shared" si="18"/>
        <v>0</v>
      </c>
      <c r="AU40" s="21"/>
      <c r="AV40" s="45">
        <f t="shared" si="19"/>
        <v>0</v>
      </c>
      <c r="AW40" s="21"/>
      <c r="AX40" s="45">
        <f t="shared" si="20"/>
        <v>0</v>
      </c>
      <c r="AY40" s="21"/>
      <c r="AZ40" s="45">
        <f t="shared" si="21"/>
        <v>0</v>
      </c>
      <c r="BA40" s="21"/>
      <c r="BB40" s="45">
        <f t="shared" si="22"/>
        <v>0</v>
      </c>
      <c r="BC40" s="21"/>
      <c r="BD40" s="45">
        <f t="shared" si="23"/>
        <v>0</v>
      </c>
      <c r="BE40" s="62"/>
      <c r="BF40" s="62"/>
      <c r="BG40" s="62"/>
      <c r="BH40" s="62"/>
      <c r="BI40" s="21"/>
      <c r="BJ40" s="45">
        <f t="shared" si="24"/>
        <v>0</v>
      </c>
      <c r="BK40" s="21"/>
      <c r="BL40" s="45">
        <f t="shared" si="25"/>
        <v>0</v>
      </c>
      <c r="BM40" s="21"/>
      <c r="BN40" s="45">
        <f t="shared" si="26"/>
        <v>0</v>
      </c>
      <c r="BO40" s="21"/>
      <c r="BP40" s="45">
        <f t="shared" si="27"/>
        <v>0</v>
      </c>
      <c r="BQ40" s="21"/>
      <c r="BR40" s="45">
        <f t="shared" si="28"/>
        <v>0</v>
      </c>
      <c r="BS40" s="21"/>
      <c r="BT40" s="45">
        <f t="shared" si="29"/>
        <v>0</v>
      </c>
      <c r="BU40" s="21"/>
      <c r="BV40" s="45">
        <f t="shared" si="30"/>
        <v>0</v>
      </c>
      <c r="BW40" s="21"/>
      <c r="BX40" s="45">
        <f t="shared" si="31"/>
        <v>0</v>
      </c>
      <c r="BY40" s="21"/>
      <c r="BZ40" s="45">
        <f t="shared" si="32"/>
        <v>0</v>
      </c>
      <c r="CA40" s="21"/>
      <c r="CB40" s="45">
        <f t="shared" si="33"/>
        <v>0</v>
      </c>
      <c r="CC40" s="21"/>
      <c r="CD40" s="45">
        <f t="shared" si="34"/>
        <v>0</v>
      </c>
      <c r="CE40" s="21"/>
      <c r="CF40" s="45">
        <f t="shared" si="35"/>
        <v>0</v>
      </c>
    </row>
    <row r="41" spans="1:84" hidden="1">
      <c r="A41" s="44">
        <v>25</v>
      </c>
      <c r="B41" s="18"/>
      <c r="C41" s="19"/>
      <c r="D41" s="29">
        <f t="shared" si="36"/>
        <v>0</v>
      </c>
      <c r="E41" s="20"/>
      <c r="F41" s="19">
        <f t="shared" ref="F41:F43" si="44">E41</f>
        <v>0</v>
      </c>
      <c r="G41" s="20"/>
      <c r="H41" s="19">
        <f>F41+G41</f>
        <v>0</v>
      </c>
      <c r="I41" s="20"/>
      <c r="J41" s="19">
        <f>H41+I41</f>
        <v>0</v>
      </c>
      <c r="K41" s="20"/>
      <c r="L41" s="19">
        <f>J41+K41</f>
        <v>0</v>
      </c>
      <c r="M41" s="20"/>
      <c r="N41" s="19">
        <f>L41+M41</f>
        <v>0</v>
      </c>
      <c r="O41" s="21"/>
      <c r="P41" s="19">
        <f>N41+O41</f>
        <v>0</v>
      </c>
      <c r="Q41" s="21"/>
      <c r="R41" s="19">
        <f>P41+Q41</f>
        <v>0</v>
      </c>
      <c r="S41" s="21"/>
      <c r="T41" s="19">
        <f>R41+S41</f>
        <v>0</v>
      </c>
      <c r="U41" s="21"/>
      <c r="V41" s="45">
        <f>T41+U41</f>
        <v>0</v>
      </c>
      <c r="W41" s="21"/>
      <c r="X41" s="45">
        <f>V41+W41</f>
        <v>0</v>
      </c>
      <c r="Y41" s="21"/>
      <c r="Z41" s="45">
        <f>X41+Y41</f>
        <v>0</v>
      </c>
      <c r="AA41" s="21"/>
      <c r="AB41" s="45">
        <f>Z41+AA41</f>
        <v>0</v>
      </c>
      <c r="AC41" s="62"/>
      <c r="AD41" s="62"/>
      <c r="AE41" s="62"/>
      <c r="AF41" s="62"/>
      <c r="AG41" s="21"/>
      <c r="AH41" s="45">
        <f t="shared" si="12"/>
        <v>0</v>
      </c>
      <c r="AI41" s="21"/>
      <c r="AJ41" s="45">
        <f>AH41+AI41</f>
        <v>0</v>
      </c>
      <c r="AK41" s="21"/>
      <c r="AL41" s="45">
        <f>AJ41+AK41</f>
        <v>0</v>
      </c>
      <c r="AM41" s="21"/>
      <c r="AN41" s="45">
        <f>AL41+AM41</f>
        <v>0</v>
      </c>
      <c r="AO41" s="21"/>
      <c r="AP41" s="45">
        <f>AN41+AO41</f>
        <v>0</v>
      </c>
      <c r="AQ41" s="21"/>
      <c r="AR41" s="45">
        <f>AP41+AQ41</f>
        <v>0</v>
      </c>
      <c r="AS41" s="21"/>
      <c r="AT41" s="45">
        <f>AR41+AS41</f>
        <v>0</v>
      </c>
      <c r="AU41" s="21"/>
      <c r="AV41" s="45">
        <f>AT41+AU41</f>
        <v>0</v>
      </c>
      <c r="AW41" s="21"/>
      <c r="AX41" s="45">
        <f>AV41+AW41</f>
        <v>0</v>
      </c>
      <c r="AY41" s="21"/>
      <c r="AZ41" s="45">
        <f>AX41+AY41</f>
        <v>0</v>
      </c>
      <c r="BA41" s="21"/>
      <c r="BB41" s="45">
        <f>AZ41+BA41</f>
        <v>0</v>
      </c>
      <c r="BC41" s="21"/>
      <c r="BD41" s="45">
        <f>BB41+BC41</f>
        <v>0</v>
      </c>
      <c r="BE41" s="62"/>
      <c r="BF41" s="62"/>
      <c r="BG41" s="62"/>
      <c r="BH41" s="62"/>
      <c r="BI41" s="21"/>
      <c r="BJ41" s="45">
        <f t="shared" si="24"/>
        <v>0</v>
      </c>
      <c r="BK41" s="21"/>
      <c r="BL41" s="45">
        <f>BJ41+BK41</f>
        <v>0</v>
      </c>
      <c r="BM41" s="21"/>
      <c r="BN41" s="45">
        <f>BL41+BM41</f>
        <v>0</v>
      </c>
      <c r="BO41" s="21"/>
      <c r="BP41" s="45">
        <f>BN41+BO41</f>
        <v>0</v>
      </c>
      <c r="BQ41" s="21"/>
      <c r="BR41" s="45">
        <f>BP41+BQ41</f>
        <v>0</v>
      </c>
      <c r="BS41" s="21"/>
      <c r="BT41" s="45">
        <f>BR41+BS41</f>
        <v>0</v>
      </c>
      <c r="BU41" s="21"/>
      <c r="BV41" s="45">
        <f>BT41+BU41</f>
        <v>0</v>
      </c>
      <c r="BW41" s="21"/>
      <c r="BX41" s="45">
        <f>BV41+BW41</f>
        <v>0</v>
      </c>
      <c r="BY41" s="21"/>
      <c r="BZ41" s="45">
        <f>BX41+BY41</f>
        <v>0</v>
      </c>
      <c r="CA41" s="21"/>
      <c r="CB41" s="45">
        <f>BZ41+CA41</f>
        <v>0</v>
      </c>
      <c r="CC41" s="21"/>
      <c r="CD41" s="45">
        <f>CB41+CC41</f>
        <v>0</v>
      </c>
      <c r="CE41" s="21"/>
      <c r="CF41" s="45">
        <f>CD41+CE41</f>
        <v>0</v>
      </c>
    </row>
    <row r="42" spans="1:84" hidden="1">
      <c r="A42" s="44">
        <v>26</v>
      </c>
      <c r="B42" s="18"/>
      <c r="C42" s="19"/>
      <c r="D42" s="29">
        <f t="shared" si="36"/>
        <v>0</v>
      </c>
      <c r="E42" s="20"/>
      <c r="F42" s="19">
        <f t="shared" si="44"/>
        <v>0</v>
      </c>
      <c r="G42" s="20"/>
      <c r="H42" s="19">
        <f t="shared" ref="H42" si="45">F42+G42</f>
        <v>0</v>
      </c>
      <c r="I42" s="20"/>
      <c r="J42" s="19">
        <f t="shared" ref="J42" si="46">H42+I42</f>
        <v>0</v>
      </c>
      <c r="K42" s="20"/>
      <c r="L42" s="19">
        <f t="shared" ref="L42" si="47">J42+K42</f>
        <v>0</v>
      </c>
      <c r="M42" s="20"/>
      <c r="N42" s="19">
        <f t="shared" ref="N42" si="48">L42+M42</f>
        <v>0</v>
      </c>
      <c r="O42" s="21"/>
      <c r="P42" s="19">
        <f t="shared" ref="P42" si="49">N42+O42</f>
        <v>0</v>
      </c>
      <c r="Q42" s="21"/>
      <c r="R42" s="19">
        <f t="shared" ref="R42:R43" si="50">P42+Q42</f>
        <v>0</v>
      </c>
      <c r="S42" s="21"/>
      <c r="T42" s="19">
        <f t="shared" ref="T42:T43" si="51">R42+S42</f>
        <v>0</v>
      </c>
      <c r="U42" s="21"/>
      <c r="V42" s="45">
        <f t="shared" ref="V42:V43" si="52">T42+U42</f>
        <v>0</v>
      </c>
      <c r="W42" s="21"/>
      <c r="X42" s="45">
        <f t="shared" ref="X42:X43" si="53">V42+W42</f>
        <v>0</v>
      </c>
      <c r="Y42" s="21"/>
      <c r="Z42" s="45">
        <f t="shared" ref="Z42:Z43" si="54">X42+Y42</f>
        <v>0</v>
      </c>
      <c r="AA42" s="21"/>
      <c r="AB42" s="45">
        <f t="shared" ref="AB42:AB43" si="55">Z42+AA42</f>
        <v>0</v>
      </c>
      <c r="AC42" s="62"/>
      <c r="AD42" s="62"/>
      <c r="AE42" s="62"/>
      <c r="AF42" s="62"/>
      <c r="AG42" s="21"/>
      <c r="AH42" s="45">
        <f t="shared" si="12"/>
        <v>0</v>
      </c>
      <c r="AI42" s="21"/>
      <c r="AJ42" s="45">
        <f t="shared" ref="AJ42:AJ43" si="56">AH42+AI42</f>
        <v>0</v>
      </c>
      <c r="AK42" s="21"/>
      <c r="AL42" s="45">
        <f t="shared" ref="AL42:AL43" si="57">AJ42+AK42</f>
        <v>0</v>
      </c>
      <c r="AM42" s="21"/>
      <c r="AN42" s="45">
        <f t="shared" ref="AN42:AN43" si="58">AL42+AM42</f>
        <v>0</v>
      </c>
      <c r="AO42" s="21"/>
      <c r="AP42" s="45">
        <f t="shared" ref="AP42:AP43" si="59">AN42+AO42</f>
        <v>0</v>
      </c>
      <c r="AQ42" s="21"/>
      <c r="AR42" s="45">
        <f t="shared" ref="AR42:AR43" si="60">AP42+AQ42</f>
        <v>0</v>
      </c>
      <c r="AS42" s="21"/>
      <c r="AT42" s="45">
        <f t="shared" ref="AT42:AT43" si="61">AR42+AS42</f>
        <v>0</v>
      </c>
      <c r="AU42" s="21"/>
      <c r="AV42" s="45">
        <f t="shared" ref="AV42:AV43" si="62">AT42+AU42</f>
        <v>0</v>
      </c>
      <c r="AW42" s="21"/>
      <c r="AX42" s="45">
        <f t="shared" ref="AX42:AX43" si="63">AV42+AW42</f>
        <v>0</v>
      </c>
      <c r="AY42" s="21"/>
      <c r="AZ42" s="45">
        <f t="shared" ref="AZ42:AZ43" si="64">AX42+AY42</f>
        <v>0</v>
      </c>
      <c r="BA42" s="21"/>
      <c r="BB42" s="45">
        <f t="shared" ref="BB42:BB43" si="65">AZ42+BA42</f>
        <v>0</v>
      </c>
      <c r="BC42" s="21"/>
      <c r="BD42" s="45">
        <f t="shared" ref="BD42:BD43" si="66">BB42+BC42</f>
        <v>0</v>
      </c>
      <c r="BE42" s="62"/>
      <c r="BF42" s="62"/>
      <c r="BG42" s="62"/>
      <c r="BH42" s="62"/>
      <c r="BI42" s="21"/>
      <c r="BJ42" s="45">
        <f t="shared" si="24"/>
        <v>0</v>
      </c>
      <c r="BK42" s="21"/>
      <c r="BL42" s="45">
        <f t="shared" ref="BL42:BL43" si="67">BJ42+BK42</f>
        <v>0</v>
      </c>
      <c r="BM42" s="21"/>
      <c r="BN42" s="45">
        <f t="shared" ref="BN42:BN43" si="68">BL42+BM42</f>
        <v>0</v>
      </c>
      <c r="BO42" s="21"/>
      <c r="BP42" s="45">
        <f t="shared" ref="BP42:BP43" si="69">BN42+BO42</f>
        <v>0</v>
      </c>
      <c r="BQ42" s="21"/>
      <c r="BR42" s="45">
        <f t="shared" ref="BR42:BR43" si="70">BP42+BQ42</f>
        <v>0</v>
      </c>
      <c r="BS42" s="21"/>
      <c r="BT42" s="45">
        <f t="shared" ref="BT42:BT43" si="71">BR42+BS42</f>
        <v>0</v>
      </c>
      <c r="BU42" s="21"/>
      <c r="BV42" s="45">
        <f t="shared" ref="BV42:BV43" si="72">BT42+BU42</f>
        <v>0</v>
      </c>
      <c r="BW42" s="21"/>
      <c r="BX42" s="45">
        <f t="shared" ref="BX42:BX43" si="73">BV42+BW42</f>
        <v>0</v>
      </c>
      <c r="BY42" s="21"/>
      <c r="BZ42" s="45">
        <f t="shared" ref="BZ42:BZ43" si="74">BX42+BY42</f>
        <v>0</v>
      </c>
      <c r="CA42" s="21"/>
      <c r="CB42" s="45">
        <f t="shared" ref="CB42:CB43" si="75">BZ42+CA42</f>
        <v>0</v>
      </c>
      <c r="CC42" s="21"/>
      <c r="CD42" s="45">
        <f t="shared" ref="CD42:CD43" si="76">CB42+CC42</f>
        <v>0</v>
      </c>
      <c r="CE42" s="21"/>
      <c r="CF42" s="45">
        <f t="shared" ref="CF42:CF43" si="77">CD42+CE42</f>
        <v>0</v>
      </c>
    </row>
    <row r="43" spans="1:84">
      <c r="A43" s="44"/>
      <c r="B43" s="18"/>
      <c r="C43" s="19"/>
      <c r="D43" s="41">
        <f>((C43*100)/$C$45)/100</f>
        <v>0</v>
      </c>
      <c r="E43" s="20"/>
      <c r="F43" s="19">
        <f t="shared" si="44"/>
        <v>0</v>
      </c>
      <c r="G43" s="61"/>
      <c r="H43" s="19">
        <f t="shared" ref="H43" si="78">F43+G43</f>
        <v>0</v>
      </c>
      <c r="I43" s="20"/>
      <c r="J43" s="19">
        <f t="shared" ref="J43" si="79">H43+I43</f>
        <v>0</v>
      </c>
      <c r="K43" s="39"/>
      <c r="L43" s="19">
        <f t="shared" ref="L43" si="80">J43+K43</f>
        <v>0</v>
      </c>
      <c r="M43" s="39"/>
      <c r="N43" s="19">
        <f t="shared" ref="N43" si="81">L43+M43</f>
        <v>0</v>
      </c>
      <c r="O43" s="40"/>
      <c r="P43" s="19">
        <f t="shared" ref="P43" si="82">N43+O43</f>
        <v>0</v>
      </c>
      <c r="Q43" s="40"/>
      <c r="R43" s="19">
        <f t="shared" si="50"/>
        <v>0</v>
      </c>
      <c r="S43" s="40"/>
      <c r="T43" s="19">
        <f t="shared" si="51"/>
        <v>0</v>
      </c>
      <c r="U43" s="40"/>
      <c r="V43" s="45">
        <f t="shared" si="52"/>
        <v>0</v>
      </c>
      <c r="W43" s="40"/>
      <c r="X43" s="45">
        <f t="shared" si="53"/>
        <v>0</v>
      </c>
      <c r="Y43" s="40"/>
      <c r="Z43" s="45">
        <f t="shared" si="54"/>
        <v>0</v>
      </c>
      <c r="AA43" s="40"/>
      <c r="AB43" s="45">
        <f t="shared" si="55"/>
        <v>0</v>
      </c>
      <c r="AC43" s="63"/>
      <c r="AD43" s="63"/>
      <c r="AE43" s="63"/>
      <c r="AF43" s="63"/>
      <c r="AG43" s="40"/>
      <c r="AH43" s="45">
        <f t="shared" si="12"/>
        <v>0</v>
      </c>
      <c r="AI43" s="40"/>
      <c r="AJ43" s="45">
        <f t="shared" si="56"/>
        <v>0</v>
      </c>
      <c r="AK43" s="40"/>
      <c r="AL43" s="45">
        <f t="shared" si="57"/>
        <v>0</v>
      </c>
      <c r="AM43" s="40"/>
      <c r="AN43" s="45">
        <f t="shared" si="58"/>
        <v>0</v>
      </c>
      <c r="AO43" s="40"/>
      <c r="AP43" s="45">
        <f t="shared" si="59"/>
        <v>0</v>
      </c>
      <c r="AQ43" s="40"/>
      <c r="AR43" s="45">
        <f t="shared" si="60"/>
        <v>0</v>
      </c>
      <c r="AS43" s="40"/>
      <c r="AT43" s="45">
        <f t="shared" si="61"/>
        <v>0</v>
      </c>
      <c r="AU43" s="40"/>
      <c r="AV43" s="45">
        <f t="shared" si="62"/>
        <v>0</v>
      </c>
      <c r="AW43" s="40"/>
      <c r="AX43" s="45">
        <f t="shared" si="63"/>
        <v>0</v>
      </c>
      <c r="AY43" s="40"/>
      <c r="AZ43" s="45">
        <f t="shared" si="64"/>
        <v>0</v>
      </c>
      <c r="BA43" s="40"/>
      <c r="BB43" s="45">
        <f t="shared" si="65"/>
        <v>0</v>
      </c>
      <c r="BC43" s="40"/>
      <c r="BD43" s="45">
        <f t="shared" si="66"/>
        <v>0</v>
      </c>
      <c r="BE43" s="63"/>
      <c r="BF43" s="63"/>
      <c r="BG43" s="63"/>
      <c r="BH43" s="63"/>
      <c r="BI43" s="40"/>
      <c r="BJ43" s="45">
        <f t="shared" si="24"/>
        <v>0</v>
      </c>
      <c r="BK43" s="40"/>
      <c r="BL43" s="45">
        <f t="shared" si="67"/>
        <v>0</v>
      </c>
      <c r="BM43" s="40"/>
      <c r="BN43" s="45">
        <f t="shared" si="68"/>
        <v>0</v>
      </c>
      <c r="BO43" s="40"/>
      <c r="BP43" s="45">
        <f t="shared" si="69"/>
        <v>0</v>
      </c>
      <c r="BQ43" s="40"/>
      <c r="BR43" s="45">
        <f t="shared" si="70"/>
        <v>0</v>
      </c>
      <c r="BS43" s="40"/>
      <c r="BT43" s="45">
        <f t="shared" si="71"/>
        <v>0</v>
      </c>
      <c r="BU43" s="40"/>
      <c r="BV43" s="45">
        <f t="shared" si="72"/>
        <v>0</v>
      </c>
      <c r="BW43" s="40"/>
      <c r="BX43" s="45">
        <f t="shared" si="73"/>
        <v>0</v>
      </c>
      <c r="BY43" s="40"/>
      <c r="BZ43" s="45">
        <f t="shared" si="74"/>
        <v>0</v>
      </c>
      <c r="CA43" s="40"/>
      <c r="CB43" s="45">
        <f t="shared" si="75"/>
        <v>0</v>
      </c>
      <c r="CC43" s="40"/>
      <c r="CD43" s="45">
        <f t="shared" si="76"/>
        <v>0</v>
      </c>
      <c r="CE43" s="40"/>
      <c r="CF43" s="45">
        <f t="shared" si="77"/>
        <v>0</v>
      </c>
    </row>
    <row r="44" spans="1:84">
      <c r="A44" s="46"/>
      <c r="B44" s="22" t="s">
        <v>26</v>
      </c>
      <c r="C44" s="30">
        <f>C45/SUM(C17:C42)</f>
        <v>1</v>
      </c>
      <c r="D44" s="30">
        <f>SUM(D17:D43)</f>
        <v>1</v>
      </c>
      <c r="E44" s="31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6.3841350727303403E-2</v>
      </c>
      <c r="F44" s="31">
        <f>E44</f>
        <v>6.3841350727303403E-2</v>
      </c>
      <c r="G44" s="31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4.0736528931098241E-2</v>
      </c>
      <c r="H44" s="31">
        <f>F44+G44</f>
        <v>0.10457787965840165</v>
      </c>
      <c r="I44" s="31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4.0736528931098241E-2</v>
      </c>
      <c r="J44" s="31">
        <f>H44+I44</f>
        <v>0.1453144085894999</v>
      </c>
      <c r="K44" s="31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4.0736528931098241E-2</v>
      </c>
      <c r="L44" s="31">
        <f>J44+K44</f>
        <v>0.18605093752059815</v>
      </c>
      <c r="M44" s="31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4.0736528931098241E-2</v>
      </c>
      <c r="N44" s="31">
        <f>L44+M44</f>
        <v>0.2267874664516964</v>
      </c>
      <c r="O44" s="31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4.0736528931098241E-2</v>
      </c>
      <c r="P44" s="31">
        <f>N44+O44</f>
        <v>0.26752399538279464</v>
      </c>
      <c r="Q44" s="31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4.0736528931098241E-2</v>
      </c>
      <c r="R44" s="31">
        <f>P44+Q44</f>
        <v>0.30826052431389289</v>
      </c>
      <c r="S44" s="31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4.0736528931098241E-2</v>
      </c>
      <c r="T44" s="31">
        <f>R44+S44</f>
        <v>0.34899705324499114</v>
      </c>
      <c r="U44" s="31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4.0736528931098241E-2</v>
      </c>
      <c r="V44" s="31">
        <f>T44+U44</f>
        <v>0.38973358217608939</v>
      </c>
      <c r="W44" s="31">
        <f>(($D$17*W17)/100)+ (($D$18*W18)/100)+ (($D$19*W19)/100)+ (($D$20*W20)/100)+ (($D$21*W21)/100)+ (($D$22*W22)/100)+ (($D$23*W23)/100)+ (($D$24*W24)/100)+ (($D$25*W25)/100)+ (($D$26*W26)/100)+ (($D$27*W27)/100)+ (($D$28*W28)/100)+ (($D$29*W29)/100)+ (($D$30*W30)/100)+ (($D$31*W31)/100)+ (($D$32*W32)/100)+ (($D$33*W33)/100)+ (($D$34*W34)/100)+ (($D$35*W35)/100)+ (($D$36*W36)/100)+ (($D$37*W37)/100)+ (($D$38*W38)/100)+ (($D$39*W39)/100)+ (($D$40*W40)/100)+ (($D$41*W41)/100)+ (($D$42*W42)/100)</f>
        <v>4.0736528931098241E-2</v>
      </c>
      <c r="X44" s="31">
        <f>V44+W44</f>
        <v>0.43047011110718764</v>
      </c>
      <c r="Y44" s="31">
        <f>(($D$17*Y17)/100)+ (($D$18*Y18)/100)+ (($D$19*Y19)/100)+ (($D$20*Y20)/100)+ (($D$21*Y21)/100)+ (($D$22*Y22)/100)+ (($D$23*Y23)/100)+ (($D$24*Y24)/100)+ (($D$25*Y25)/100)+ (($D$26*Y26)/100)+ (($D$27*Y27)/100)+ (($D$28*Y28)/100)+ (($D$29*Y29)/100)+ (($D$30*Y30)/100)+ (($D$31*Y31)/100)+ (($D$32*Y32)/100)+ (($D$33*Y33)/100)+ (($D$34*Y34)/100)+ (($D$35*Y35)/100)+ (($D$36*Y36)/100)+ (($D$37*Y37)/100)+ (($D$38*Y38)/100)+ (($D$39*Y39)/100)+ (($D$40*Y40)/100)+ (($D$41*Y41)/100)+ (($D$42*Y42)/100)</f>
        <v>4.0736528931098241E-2</v>
      </c>
      <c r="Z44" s="31">
        <f>X44+Y44</f>
        <v>0.47120664003828588</v>
      </c>
      <c r="AA44" s="31">
        <f>(($D$17*AA17)/100)+ (($D$18*AA18)/100)+ (($D$19*AA19)/100)+ (($D$20*AA20)/100)+ (($D$21*AA21)/100)+ (($D$22*AA22)/100)+ (($D$23*AA23)/100)+ (($D$24*AA24)/100)+ (($D$25*AA25)/100)+ (($D$26*AA26)/100)+ (($D$27*AA27)/100)+ (($D$28*AA28)/100)+ (($D$29*AA29)/100)+ (($D$30*AA30)/100)+ (($D$31*AA31)/100)+ (($D$32*AA32)/100)+ (($D$33*AA33)/100)+ (($D$34*AA34)/100)+ (($D$35*AA35)/100)+ (($D$36*AA36)/100)+ (($D$37*AA37)/100)+ (($D$38*AA38)/100)+ (($D$39*AA39)/100)+ (($D$40*AA40)/100)+ (($D$41*AA41)/100)+ (($D$42*AA42)/100)</f>
        <v>4.0736528931098241E-2</v>
      </c>
      <c r="AB44" s="104">
        <f>Z44+AA44</f>
        <v>0.51194316896938408</v>
      </c>
      <c r="AC44" s="46"/>
      <c r="AD44" s="22" t="s">
        <v>26</v>
      </c>
      <c r="AE44" s="30">
        <f>AE45/SUM(AE17:AE42)</f>
        <v>1</v>
      </c>
      <c r="AF44" s="30">
        <f>SUM(AF17:AF43)</f>
        <v>1</v>
      </c>
      <c r="AG44" s="31">
        <f>(($D$17*AG17)/100)+ (($D$18*AG18)/100)+ (($D$19*AG19)/100)+ (($D$20*AG20)/100)+ (($D$21*AG21)/100)+ (($D$22*AG22)/100)+ (($D$23*AG23)/100)+ (($D$24*AG24)/100)+ (($D$25*AG25)/100)+ (($D$26*AG26)/100)+ (($D$27*AG27)/100)+ (($D$28*AG28)/100)+ (($D$29*AG29)/100)+ (($D$30*AG30)/100)+ (($D$31*AG31)/100)+ (($D$32*AG32)/100)+ (($D$33*AG33)/100)+ (($D$34*AG34)/100)+ (($D$35*AG35)/100)+ (($D$36*AG36)/100)+ (($D$37*AG37)/100)+ (($D$38*AG38)/100)+ (($D$39*AG39)/100)+ (($D$40*AG40)/100)+ (($D$41*AG41)/100)+ (($D$42*AG42)/100)</f>
        <v>4.0736528931098241E-2</v>
      </c>
      <c r="AH44" s="31">
        <f t="shared" si="12"/>
        <v>0.55267969790048233</v>
      </c>
      <c r="AI44" s="31">
        <f>(($D$17*AI17)/100)+ (($D$18*AI18)/100)+ (($D$19*AI19)/100)+ (($D$20*AI20)/100)+ (($D$21*AI21)/100)+ (($D$22*AI22)/100)+ (($D$23*AI23)/100)+ (($D$24*AI24)/100)+ (($D$25*AI25)/100)+ (($D$26*AI26)/100)+ (($D$27*AI27)/100)+ (($D$28*AI28)/100)+ (($D$29*AI29)/100)+ (($D$30*AI30)/100)+ (($D$31*AI31)/100)+ (($D$32*AI32)/100)+ (($D$33*AI33)/100)+ (($D$34*AI34)/100)+ (($D$35*AI35)/100)+ (($D$36*AI36)/100)+ (($D$37*AI37)/100)+ (($D$38*AI38)/100)+ (($D$39*AI39)/100)+ (($D$40*AI40)/100)+ (($D$41*AI41)/100)+ (($D$42*AI42)/100)</f>
        <v>4.0736528931098241E-2</v>
      </c>
      <c r="AJ44" s="31">
        <f>AH44+AI44</f>
        <v>0.59341622683158057</v>
      </c>
      <c r="AK44" s="31">
        <f>(($D$17*AK17)/100)+ (($D$18*AK18)/100)+ (($D$19*AK19)/100)+ (($D$20*AK20)/100)+ (($D$21*AK21)/100)+ (($D$22*AK22)/100)+ (($D$23*AK23)/100)+ (($D$24*AK24)/100)+ (($D$25*AK25)/100)+ (($D$26*AK26)/100)+ (($D$27*AK27)/100)+ (($D$28*AK28)/100)+ (($D$29*AK29)/100)+ (($D$30*AK30)/100)+ (($D$31*AK31)/100)+ (($D$32*AK32)/100)+ (($D$33*AK33)/100)+ (($D$34*AK34)/100)+ (($D$35*AK35)/100)+ (($D$36*AK36)/100)+ (($D$37*AK37)/100)+ (($D$38*AK38)/100)+ (($D$39*AK39)/100)+ (($D$40*AK40)/100)+ (($D$41*AK41)/100)+ (($D$42*AK42)/100)</f>
        <v>4.0736528931098241E-2</v>
      </c>
      <c r="AL44" s="31">
        <f>AJ44+AK44</f>
        <v>0.63415275576267882</v>
      </c>
      <c r="AM44" s="31">
        <f>(($D$17*AM17)/100)+ (($D$18*AM18)/100)+ (($D$19*AM19)/100)+ (($D$20*AM20)/100)+ (($D$21*AM21)/100)+ (($D$22*AM22)/100)+ (($D$23*AM23)/100)+ (($D$24*AM24)/100)+ (($D$25*AM25)/100)+ (($D$26*AM26)/100)+ (($D$27*AM27)/100)+ (($D$28*AM28)/100)+ (($D$29*AM29)/100)+ (($D$30*AM30)/100)+ (($D$31*AM31)/100)+ (($D$32*AM32)/100)+ (($D$33*AM33)/100)+ (($D$34*AM34)/100)+ (($D$35*AM35)/100)+ (($D$36*AM36)/100)+ (($D$37*AM37)/100)+ (($D$38*AM38)/100)+ (($D$39*AM39)/100)+ (($D$40*AM40)/100)+ (($D$41*AM41)/100)+ (($D$42*AM42)/100)</f>
        <v>4.0736528931098241E-2</v>
      </c>
      <c r="AN44" s="31">
        <f>AL44+AM44</f>
        <v>0.67488928469377707</v>
      </c>
      <c r="AO44" s="31">
        <f>(($D$17*AO17)/100)+ (($D$18*AO18)/100)+ (($D$19*AO19)/100)+ (($D$20*AO20)/100)+ (($D$21*AO21)/100)+ (($D$22*AO22)/100)+ (($D$23*AO23)/100)+ (($D$24*AO24)/100)+ (($D$25*AO25)/100)+ (($D$26*AO26)/100)+ (($D$27*AO27)/100)+ (($D$28*AO28)/100)+ (($D$29*AO29)/100)+ (($D$30*AO30)/100)+ (($D$31*AO31)/100)+ (($D$32*AO32)/100)+ (($D$33*AO33)/100)+ (($D$34*AO34)/100)+ (($D$35*AO35)/100)+ (($D$36*AO36)/100)+ (($D$37*AO37)/100)+ (($D$38*AO38)/100)+ (($D$39*AO39)/100)+ (($D$40*AO40)/100)+ (($D$41*AO41)/100)+ (($D$42*AO42)/100)</f>
        <v>4.0736528931098241E-2</v>
      </c>
      <c r="AP44" s="31">
        <f>AN44+AO44</f>
        <v>0.71562581362487532</v>
      </c>
      <c r="AQ44" s="31">
        <f>(($D$17*AQ17)/100)+ (($D$18*AQ18)/100)+ (($D$19*AQ19)/100)+ (($D$20*AQ20)/100)+ (($D$21*AQ21)/100)+ (($D$22*AQ22)/100)+ (($D$23*AQ23)/100)+ (($D$24*AQ24)/100)+ (($D$25*AQ25)/100)+ (($D$26*AQ26)/100)+ (($D$27*AQ27)/100)+ (($D$28*AQ28)/100)+ (($D$29*AQ29)/100)+ (($D$30*AQ30)/100)+ (($D$31*AQ31)/100)+ (($D$32*AQ32)/100)+ (($D$33*AQ33)/100)+ (($D$34*AQ34)/100)+ (($D$35*AQ35)/100)+ (($D$36*AQ36)/100)+ (($D$37*AQ37)/100)+ (($D$38*AQ38)/100)+ (($D$39*AQ39)/100)+ (($D$40*AQ40)/100)+ (($D$41*AQ41)/100)+ (($D$42*AQ42)/100)</f>
        <v>4.0736528931098241E-2</v>
      </c>
      <c r="AR44" s="31">
        <f>AP44+AQ44</f>
        <v>0.75636234255597357</v>
      </c>
      <c r="AS44" s="31">
        <f>(($D$17*AS17)/100)+ (($D$18*AS18)/100)+ (($D$19*AS19)/100)+ (($D$20*AS20)/100)+ (($D$21*AS21)/100)+ (($D$22*AS22)/100)+ (($D$23*AS23)/100)+ (($D$24*AS24)/100)+ (($D$25*AS25)/100)+ (($D$26*AS26)/100)+ (($D$27*AS27)/100)+ (($D$28*AS28)/100)+ (($D$29*AS29)/100)+ (($D$30*AS30)/100)+ (($D$31*AS31)/100)+ (($D$32*AS32)/100)+ (($D$33*AS33)/100)+ (($D$34*AS34)/100)+ (($D$35*AS35)/100)+ (($D$36*AS36)/100)+ (($D$37*AS37)/100)+ (($D$38*AS38)/100)+ (($D$39*AS39)/100)+ (($D$40*AS40)/100)+ (($D$41*AS41)/100)+ (($D$42*AS42)/100)</f>
        <v>4.0736528931098241E-2</v>
      </c>
      <c r="AT44" s="31">
        <f>AR44+AS44</f>
        <v>0.79709887148707181</v>
      </c>
      <c r="AU44" s="31">
        <f>(($D$17*AU17)/100)+ (($D$18*AU18)/100)+ (($D$19*AU19)/100)+ (($D$20*AU20)/100)+ (($D$21*AU21)/100)+ (($D$22*AU22)/100)+ (($D$23*AU23)/100)+ (($D$24*AU24)/100)+ (($D$25*AU25)/100)+ (($D$26*AU26)/100)+ (($D$27*AU27)/100)+ (($D$28*AU28)/100)+ (($D$29*AU29)/100)+ (($D$30*AU30)/100)+ (($D$31*AU31)/100)+ (($D$32*AU32)/100)+ (($D$33*AU33)/100)+ (($D$34*AU34)/100)+ (($D$35*AU35)/100)+ (($D$36*AU36)/100)+ (($D$37*AU37)/100)+ (($D$38*AU38)/100)+ (($D$39*AU39)/100)+ (($D$40*AU40)/100)+ (($D$41*AU41)/100)+ (($D$42*AU42)/100)</f>
        <v>4.0736528931098241E-2</v>
      </c>
      <c r="AV44" s="31">
        <f>AT44+AU44</f>
        <v>0.83783540041817006</v>
      </c>
      <c r="AW44" s="31">
        <f>(($D$17*AW17)/100)+ (($D$18*AW18)/100)+ (($D$19*AW19)/100)+ (($D$20*AW20)/100)+ (($D$21*AW21)/100)+ (($D$22*AW22)/100)+ (($D$23*AW23)/100)+ (($D$24*AW24)/100)+ (($D$25*AW25)/100)+ (($D$26*AW26)/100)+ (($D$27*AW27)/100)+ (($D$28*AW28)/100)+ (($D$29*AW29)/100)+ (($D$30*AW30)/100)+ (($D$31*AW31)/100)+ (($D$32*AW32)/100)+ (($D$33*AW33)/100)+ (($D$34*AW34)/100)+ (($D$35*AW35)/100)+ (($D$36*AW36)/100)+ (($D$37*AW37)/100)+ (($D$38*AW38)/100)+ (($D$39*AW39)/100)+ (($D$40*AW40)/100)+ (($D$41*AW41)/100)+ (($D$42*AW42)/100)</f>
        <v>4.0736528931098241E-2</v>
      </c>
      <c r="AX44" s="31">
        <f>AV44+AW44</f>
        <v>0.87857192934926831</v>
      </c>
      <c r="AY44" s="31">
        <f>(($D$17*AY17)/100)+ (($D$18*AY18)/100)+ (($D$19*AY19)/100)+ (($D$20*AY20)/100)+ (($D$21*AY21)/100)+ (($D$22*AY22)/100)+ (($D$23*AY23)/100)+ (($D$24*AY24)/100)+ (($D$25*AY25)/100)+ (($D$26*AY26)/100)+ (($D$27*AY27)/100)+ (($D$28*AY28)/100)+ (($D$29*AY29)/100)+ (($D$30*AY30)/100)+ (($D$31*AY31)/100)+ (($D$32*AY32)/100)+ (($D$33*AY33)/100)+ (($D$34*AY34)/100)+ (($D$35*AY35)/100)+ (($D$36*AY36)/100)+ (($D$37*AY37)/100)+ (($D$38*AY38)/100)+ (($D$39*AY39)/100)+ (($D$40*AY40)/100)+ (($D$41*AY41)/100)+ (($D$42*AY42)/100)</f>
        <v>4.0736528931098241E-2</v>
      </c>
      <c r="AZ44" s="31">
        <f>AX44+AY44</f>
        <v>0.91930845828036656</v>
      </c>
      <c r="BA44" s="31">
        <f>(($D$17*BA17)/100)+ (($D$18*BA18)/100)+ (($D$19*BA19)/100)+ (($D$20*BA20)/100)+ (($D$21*BA21)/100)+ (($D$22*BA22)/100)+ (($D$23*BA23)/100)+ (($D$24*BA24)/100)+ (($D$25*BA25)/100)+ (($D$26*BA26)/100)+ (($D$27*BA27)/100)+ (($D$28*BA28)/100)+ (($D$29*BA29)/100)+ (($D$30*BA30)/100)+ (($D$31*BA31)/100)+ (($D$32*BA32)/100)+ (($D$33*BA33)/100)+ (($D$34*BA34)/100)+ (($D$35*BA35)/100)+ (($D$36*BA36)/100)+ (($D$37*BA37)/100)+ (($D$38*BA38)/100)+ (($D$39*BA39)/100)+ (($D$40*BA40)/100)+ (($D$41*BA41)/100)+ (($D$42*BA42)/100)</f>
        <v>4.0736528931098241E-2</v>
      </c>
      <c r="BB44" s="31">
        <f>AZ44+BA44</f>
        <v>0.96004498721146481</v>
      </c>
      <c r="BC44" s="31">
        <f>(($D$17*BC17)/100)+ (($D$18*BC18)/100)+ (($D$19*BC19)/100)+ (($D$20*BC20)/100)+ (($D$21*BC21)/100)+ (($D$22*BC22)/100)+ (($D$23*BC23)/100)+ (($D$24*BC24)/100)+ (($D$25*BC25)/100)+ (($D$26*BC26)/100)+ (($D$27*BC27)/100)+ (($D$28*BC28)/100)+ (($D$29*BC29)/100)+ (($D$30*BC30)/100)+ (($D$31*BC31)/100)+ (($D$32*BC32)/100)+ (($D$33*BC33)/100)+ (($D$34*BC34)/100)+ (($D$35*BC35)/100)+ (($D$36*BC36)/100)+ (($D$37*BC37)/100)+ (($D$38*BC38)/100)+ (($D$39*BC39)/100)+ (($D$40*BC40)/100)+ (($D$41*BC41)/100)+ (($D$42*BC42)/100)</f>
        <v>3.9955012788534958E-2</v>
      </c>
      <c r="BD44" s="31">
        <f>BB44+BC44</f>
        <v>0.99999999999999978</v>
      </c>
      <c r="BE44" s="46"/>
      <c r="BF44" s="22" t="s">
        <v>26</v>
      </c>
      <c r="BG44" s="30">
        <f>BG45/SUM(BG17:BG42)</f>
        <v>1</v>
      </c>
      <c r="BH44" s="30">
        <f>SUM(BH17:BH43)</f>
        <v>1</v>
      </c>
      <c r="BI44" s="31">
        <f>(($D$17*BI17)/100)+ (($D$18*BI18)/100)+ (($D$19*BI19)/100)+ (($D$20*BI20)/100)+ (($D$21*BI21)/100)+ (($D$22*BI22)/100)+ (($D$23*BI23)/100)+ (($D$24*BI24)/100)+ (($D$25*BI25)/100)+ (($D$26*BI26)/100)+ (($D$27*BI27)/100)+ (($D$28*BI28)/100)+ (($D$29*BI29)/100)+ (($D$30*BI30)/100)+ (($D$31*BI31)/100)+ (($D$32*BI32)/100)+ (($D$33*BI33)/100)+ (($D$34*BI34)/100)+ (($D$35*BI35)/100)+ (($D$36*BI36)/100)+ (($D$37*BI37)/100)+ (($D$38*BI38)/100)+ (($D$39*BI39)/100)+ (($D$40*BI40)/100)+ (($D$41*BI41)/100)+ (($D$42*BI42)/100)</f>
        <v>2.7059996436245112E-2</v>
      </c>
      <c r="BJ44" s="31">
        <f t="shared" si="24"/>
        <v>1.0270599964362448</v>
      </c>
      <c r="BK44" s="31">
        <f>(($D$17*BK17)/100)+ (($D$18*BK18)/100)+ (($D$19*BK19)/100)+ (($D$20*BK20)/100)+ (($D$21*BK21)/100)+ (($D$22*BK22)/100)+ (($D$23*BK23)/100)+ (($D$24*BK24)/100)+ (($D$25*BK25)/100)+ (($D$26*BK26)/100)+ (($D$27*BK27)/100)+ (($D$28*BK28)/100)+ (($D$29*BK29)/100)+ (($D$30*BK30)/100)+ (($D$31*BK31)/100)+ (($D$32*BK32)/100)+ (($D$33*BK33)/100)+ (($D$34*BK34)/100)+ (($D$35*BK35)/100)+ (($D$36*BK36)/100)+ (($D$37*BK37)/100)+ (($D$38*BK38)/100)+ (($D$39*BK39)/100)+ (($D$40*BK40)/100)+ (($D$41*BK41)/100)+ (($D$42*BK42)/100)</f>
        <v>2.7059996436245112E-2</v>
      </c>
      <c r="BL44" s="31">
        <f>BJ44+BK44</f>
        <v>1.0541199928724898</v>
      </c>
      <c r="BM44" s="31">
        <f>(($D$17*BM17)/100)+ (($D$18*BM18)/100)+ (($D$19*BM19)/100)+ (($D$20*BM20)/100)+ (($D$21*BM21)/100)+ (($D$22*BM22)/100)+ (($D$23*BM23)/100)+ (($D$24*BM24)/100)+ (($D$25*BM25)/100)+ (($D$26*BM26)/100)+ (($D$27*BM27)/100)+ (($D$28*BM28)/100)+ (($D$29*BM29)/100)+ (($D$30*BM30)/100)+ (($D$31*BM31)/100)+ (($D$32*BM32)/100)+ (($D$33*BM33)/100)+ (($D$34*BM34)/100)+ (($D$35*BM35)/100)+ (($D$36*BM36)/100)+ (($D$37*BM37)/100)+ (($D$38*BM38)/100)+ (($D$39*BM39)/100)+ (($D$40*BM40)/100)+ (($D$41*BM41)/100)+ (($D$42*BM42)/100)</f>
        <v>2.7059996436245112E-2</v>
      </c>
      <c r="BN44" s="31">
        <f>BL44+BM44</f>
        <v>1.0811799893087348</v>
      </c>
      <c r="BO44" s="31">
        <f>(($D$17*BO17)/100)+ (($D$18*BO18)/100)+ (($D$19*BO19)/100)+ (($D$20*BO20)/100)+ (($D$21*BO21)/100)+ (($D$22*BO22)/100)+ (($D$23*BO23)/100)+ (($D$24*BO24)/100)+ (($D$25*BO25)/100)+ (($D$26*BO26)/100)+ (($D$27*BO27)/100)+ (($D$28*BO28)/100)+ (($D$29*BO29)/100)+ (($D$30*BO30)/100)+ (($D$31*BO31)/100)+ (($D$32*BO32)/100)+ (($D$33*BO33)/100)+ (($D$34*BO34)/100)+ (($D$35*BO35)/100)+ (($D$36*BO36)/100)+ (($D$37*BO37)/100)+ (($D$38*BO38)/100)+ (($D$39*BO39)/100)+ (($D$40*BO40)/100)+ (($D$41*BO41)/100)+ (($D$42*BO42)/100)</f>
        <v>2.7059996436245112E-2</v>
      </c>
      <c r="BP44" s="31">
        <f>BN44+BO44</f>
        <v>1.1082399857449798</v>
      </c>
      <c r="BQ44" s="31">
        <f>(($D$17*BQ17)/100)+ (($D$18*BQ18)/100)+ (($D$19*BQ19)/100)+ (($D$20*BQ20)/100)+ (($D$21*BQ21)/100)+ (($D$22*BQ22)/100)+ (($D$23*BQ23)/100)+ (($D$24*BQ24)/100)+ (($D$25*BQ25)/100)+ (($D$26*BQ26)/100)+ (($D$27*BQ27)/100)+ (($D$28*BQ28)/100)+ (($D$29*BQ29)/100)+ (($D$30*BQ30)/100)+ (($D$31*BQ31)/100)+ (($D$32*BQ32)/100)+ (($D$33*BQ33)/100)+ (($D$34*BQ34)/100)+ (($D$35*BQ35)/100)+ (($D$36*BQ36)/100)+ (($D$37*BQ37)/100)+ (($D$38*BQ38)/100)+ (($D$39*BQ39)/100)+ (($D$40*BQ40)/100)+ (($D$41*BQ41)/100)+ (($D$42*BQ42)/100)</f>
        <v>2.7059996436245112E-2</v>
      </c>
      <c r="BR44" s="31">
        <f>BP44+BQ44</f>
        <v>1.1352999821812249</v>
      </c>
      <c r="BS44" s="31">
        <f>(($D$17*BS17)/100)+ (($D$18*BS18)/100)+ (($D$19*BS19)/100)+ (($D$20*BS20)/100)+ (($D$21*BS21)/100)+ (($D$22*BS22)/100)+ (($D$23*BS23)/100)+ (($D$24*BS24)/100)+ (($D$25*BS25)/100)+ (($D$26*BS26)/100)+ (($D$27*BS27)/100)+ (($D$28*BS28)/100)+ (($D$29*BS29)/100)+ (($D$30*BS30)/100)+ (($D$31*BS31)/100)+ (($D$32*BS32)/100)+ (($D$33*BS33)/100)+ (($D$34*BS34)/100)+ (($D$35*BS35)/100)+ (($D$36*BS36)/100)+ (($D$37*BS37)/100)+ (($D$38*BS38)/100)+ (($D$39*BS39)/100)+ (($D$40*BS40)/100)+ (($D$41*BS41)/100)+ (($D$42*BS42)/100)</f>
        <v>2.7059996436245112E-2</v>
      </c>
      <c r="BT44" s="31">
        <f>BR44+BS44</f>
        <v>1.1623599786174699</v>
      </c>
      <c r="BU44" s="31">
        <f>(($D$17*BU17)/100)+ (($D$18*BU18)/100)+ (($D$19*BU19)/100)+ (($D$20*BU20)/100)+ (($D$21*BU21)/100)+ (($D$22*BU22)/100)+ (($D$23*BU23)/100)+ (($D$24*BU24)/100)+ (($D$25*BU25)/100)+ (($D$26*BU26)/100)+ (($D$27*BU27)/100)+ (($D$28*BU28)/100)+ (($D$29*BU29)/100)+ (($D$30*BU30)/100)+ (($D$31*BU31)/100)+ (($D$32*BU32)/100)+ (($D$33*BU33)/100)+ (($D$34*BU34)/100)+ (($D$35*BU35)/100)+ (($D$36*BU36)/100)+ (($D$37*BU37)/100)+ (($D$38*BU38)/100)+ (($D$39*BU39)/100)+ (($D$40*BU40)/100)+ (($D$41*BU41)/100)+ (($D$42*BU42)/100)</f>
        <v>2.7059996436245112E-2</v>
      </c>
      <c r="BV44" s="31">
        <f>BT44+BU44</f>
        <v>1.1894199750537149</v>
      </c>
      <c r="BW44" s="31">
        <f>(($D$17*BW17)/100)+ (($D$18*BW18)/100)+ (($D$19*BW19)/100)+ (($D$20*BW20)/100)+ (($D$21*BW21)/100)+ (($D$22*BW22)/100)+ (($D$23*BW23)/100)+ (($D$24*BW24)/100)+ (($D$25*BW25)/100)+ (($D$26*BW26)/100)+ (($D$27*BW27)/100)+ (($D$28*BW28)/100)+ (($D$29*BW29)/100)+ (($D$30*BW30)/100)+ (($D$31*BW31)/100)+ (($D$32*BW32)/100)+ (($D$33*BW33)/100)+ (($D$34*BW34)/100)+ (($D$35*BW35)/100)+ (($D$36*BW36)/100)+ (($D$37*BW37)/100)+ (($D$38*BW38)/100)+ (($D$39*BW39)/100)+ (($D$40*BW40)/100)+ (($D$41*BW41)/100)+ (($D$42*BW42)/100)</f>
        <v>2.7059996436245112E-2</v>
      </c>
      <c r="BX44" s="31">
        <f>BV44+BW44</f>
        <v>1.2164799714899599</v>
      </c>
      <c r="BY44" s="31">
        <f>(($D$17*BY17)/100)+ (($D$18*BY18)/100)+ (($D$19*BY19)/100)+ (($D$20*BY20)/100)+ (($D$21*BY21)/100)+ (($D$22*BY22)/100)+ (($D$23*BY23)/100)+ (($D$24*BY24)/100)+ (($D$25*BY25)/100)+ (($D$26*BY26)/100)+ (($D$27*BY27)/100)+ (($D$28*BY28)/100)+ (($D$29*BY29)/100)+ (($D$30*BY30)/100)+ (($D$31*BY31)/100)+ (($D$32*BY32)/100)+ (($D$33*BY33)/100)+ (($D$34*BY34)/100)+ (($D$35*BY35)/100)+ (($D$36*BY36)/100)+ (($D$37*BY37)/100)+ (($D$38*BY38)/100)+ (($D$39*BY39)/100)+ (($D$40*BY40)/100)+ (($D$41*BY41)/100)+ (($D$42*BY42)/100)</f>
        <v>2.7059996436245112E-2</v>
      </c>
      <c r="BZ44" s="31">
        <f>BX44+BY44</f>
        <v>1.2435399679262049</v>
      </c>
      <c r="CA44" s="31">
        <f>(($D$17*CA17)/100)+ (($D$18*CA18)/100)+ (($D$19*CA19)/100)+ (($D$20*CA20)/100)+ (($D$21*CA21)/100)+ (($D$22*CA22)/100)+ (($D$23*CA23)/100)+ (($D$24*CA24)/100)+ (($D$25*CA25)/100)+ (($D$26*CA26)/100)+ (($D$27*CA27)/100)+ (($D$28*CA28)/100)+ (($D$29*CA29)/100)+ (($D$30*CA30)/100)+ (($D$31*CA31)/100)+ (($D$32*CA32)/100)+ (($D$33*CA33)/100)+ (($D$34*CA34)/100)+ (($D$35*CA35)/100)+ (($D$36*CA36)/100)+ (($D$37*CA37)/100)+ (($D$38*CA38)/100)+ (($D$39*CA39)/100)+ (($D$40*CA40)/100)+ (($D$41*CA41)/100)+ (($D$42*CA42)/100)</f>
        <v>2.7059996436245112E-2</v>
      </c>
      <c r="CB44" s="31">
        <f>BZ44+CA44</f>
        <v>1.2705999643624499</v>
      </c>
      <c r="CC44" s="31">
        <f>(($D$17*CC17)/100)+ (($D$18*CC18)/100)+ (($D$19*CC19)/100)+ (($D$20*CC20)/100)+ (($D$21*CC21)/100)+ (($D$22*CC22)/100)+ (($D$23*CC23)/100)+ (($D$24*CC24)/100)+ (($D$25*CC25)/100)+ (($D$26*CC26)/100)+ (($D$27*CC27)/100)+ (($D$28*CC28)/100)+ (($D$29*CC29)/100)+ (($D$30*CC30)/100)+ (($D$31*CC31)/100)+ (($D$32*CC32)/100)+ (($D$33*CC33)/100)+ (($D$34*CC34)/100)+ (($D$35*CC35)/100)+ (($D$36*CC36)/100)+ (($D$37*CC37)/100)+ (($D$38*CC38)/100)+ (($D$39*CC39)/100)+ (($D$40*CC40)/100)+ (($D$41*CC41)/100)+ (($D$42*CC42)/100)</f>
        <v>2.7059996436245112E-2</v>
      </c>
      <c r="CD44" s="31">
        <f>CB44+CC44</f>
        <v>1.2976599607986949</v>
      </c>
      <c r="CE44" s="31">
        <f>(($D$17*CE17)/100)+ (($D$18*CE18)/100)+ (($D$19*CE19)/100)+ (($D$20*CE20)/100)+ (($D$21*CE21)/100)+ (($D$22*CE22)/100)+ (($D$23*CE23)/100)+ (($D$24*CE24)/100)+ (($D$25*CE25)/100)+ (($D$26*CE26)/100)+ (($D$27*CE27)/100)+ (($D$28*CE28)/100)+ (($D$29*CE29)/100)+ (($D$30*CE30)/100)+ (($D$31*CE31)/100)+ (($D$32*CE32)/100)+ (($D$33*CE33)/100)+ (($D$34*CE34)/100)+ (($D$35*CE35)/100)+ (($D$36*CE36)/100)+ (($D$37*CE37)/100)+ (($D$38*CE38)/100)+ (($D$39*CE39)/100)+ (($D$40*CE40)/100)+ (($D$41*CE41)/100)+ (($D$42*CE42)/100)</f>
        <v>-0.297659960798696</v>
      </c>
      <c r="CF44" s="31">
        <f>CD44+CE44</f>
        <v>0.99999999999999889</v>
      </c>
    </row>
    <row r="45" spans="1:84">
      <c r="A45" s="47"/>
      <c r="B45" s="24" t="s">
        <v>27</v>
      </c>
      <c r="C45" s="23">
        <f>SUM(C17:C43)</f>
        <v>987497.77</v>
      </c>
      <c r="D45" s="30">
        <f>D44</f>
        <v>1</v>
      </c>
      <c r="E45" s="131">
        <f>($C$45*E44)</f>
        <v>63043.191476999993</v>
      </c>
      <c r="F45" s="131"/>
      <c r="G45" s="131">
        <f t="shared" ref="G45" si="83">($C$45*G44)</f>
        <v>40227.231477000001</v>
      </c>
      <c r="H45" s="131"/>
      <c r="I45" s="131">
        <f>($C$45*I44)</f>
        <v>40227.231477000001</v>
      </c>
      <c r="J45" s="131"/>
      <c r="K45" s="131">
        <f t="shared" ref="K45" si="84">($C$45*K44)</f>
        <v>40227.231477000001</v>
      </c>
      <c r="L45" s="131"/>
      <c r="M45" s="131">
        <f t="shared" ref="M45" si="85">($C$45*M44)</f>
        <v>40227.231477000001</v>
      </c>
      <c r="N45" s="131"/>
      <c r="O45" s="131">
        <f t="shared" ref="O45" si="86">($C$45*O44)</f>
        <v>40227.231477000001</v>
      </c>
      <c r="P45" s="131"/>
      <c r="Q45" s="131">
        <f t="shared" ref="Q45" si="87">($C$45*Q44)</f>
        <v>40227.231477000001</v>
      </c>
      <c r="R45" s="131"/>
      <c r="S45" s="131">
        <f t="shared" ref="S45" si="88">($C$45*S44)</f>
        <v>40227.231477000001</v>
      </c>
      <c r="T45" s="131"/>
      <c r="U45" s="131">
        <f t="shared" ref="U45:W45" si="89">($C$45*U44)</f>
        <v>40227.231477000001</v>
      </c>
      <c r="V45" s="132"/>
      <c r="W45" s="131">
        <f t="shared" si="89"/>
        <v>40227.231477000001</v>
      </c>
      <c r="X45" s="132"/>
      <c r="Y45" s="131">
        <f t="shared" ref="Y45" si="90">($C$45*Y44)</f>
        <v>40227.231477000001</v>
      </c>
      <c r="Z45" s="132"/>
      <c r="AA45" s="131">
        <f t="shared" ref="AA45" si="91">($C$45*AA44)</f>
        <v>40227.231477000001</v>
      </c>
      <c r="AB45" s="132"/>
      <c r="AC45" s="47"/>
      <c r="AD45" s="24" t="s">
        <v>27</v>
      </c>
      <c r="AE45" s="23">
        <f>SUM(AE17:AE43)</f>
        <v>987497.77</v>
      </c>
      <c r="AF45" s="30">
        <f>AF44</f>
        <v>1</v>
      </c>
      <c r="AG45" s="131">
        <f t="shared" ref="AG45" si="92">($C$45*AG44)</f>
        <v>40227.231477000001</v>
      </c>
      <c r="AH45" s="132"/>
      <c r="AI45" s="131">
        <f t="shared" ref="AI45" si="93">($C$45*AI44)</f>
        <v>40227.231477000001</v>
      </c>
      <c r="AJ45" s="132"/>
      <c r="AK45" s="131">
        <f t="shared" ref="AK45" si="94">($C$45*AK44)</f>
        <v>40227.231477000001</v>
      </c>
      <c r="AL45" s="132"/>
      <c r="AM45" s="131">
        <f t="shared" ref="AM45" si="95">($C$45*AM44)</f>
        <v>40227.231477000001</v>
      </c>
      <c r="AN45" s="132"/>
      <c r="AO45" s="131">
        <f t="shared" ref="AO45" si="96">($C$45*AO44)</f>
        <v>40227.231477000001</v>
      </c>
      <c r="AP45" s="132"/>
      <c r="AQ45" s="131">
        <f t="shared" ref="AQ45" si="97">($C$45*AQ44)</f>
        <v>40227.231477000001</v>
      </c>
      <c r="AR45" s="132"/>
      <c r="AS45" s="131">
        <f t="shared" ref="AS45" si="98">($C$45*AS44)</f>
        <v>40227.231477000001</v>
      </c>
      <c r="AT45" s="132"/>
      <c r="AU45" s="131">
        <f t="shared" ref="AU45" si="99">($C$45*AU44)</f>
        <v>40227.231477000001</v>
      </c>
      <c r="AV45" s="132"/>
      <c r="AW45" s="131">
        <f t="shared" ref="AW45" si="100">($C$45*AW44)</f>
        <v>40227.231477000001</v>
      </c>
      <c r="AX45" s="132"/>
      <c r="AY45" s="131">
        <f t="shared" ref="AY45" si="101">($C$45*AY44)</f>
        <v>40227.231477000001</v>
      </c>
      <c r="AZ45" s="132"/>
      <c r="BA45" s="131">
        <f t="shared" ref="BA45" si="102">($C$45*BA44)</f>
        <v>40227.231477000001</v>
      </c>
      <c r="BB45" s="132"/>
      <c r="BC45" s="131">
        <f t="shared" ref="BC45" si="103">($C$45*BC44)</f>
        <v>39455.486028999752</v>
      </c>
      <c r="BD45" s="132"/>
      <c r="BE45" s="47"/>
      <c r="BF45" s="24" t="s">
        <v>27</v>
      </c>
      <c r="BG45" s="23">
        <f>SUM(BG17:BG43)</f>
        <v>987497.77</v>
      </c>
      <c r="BH45" s="30">
        <f>BH44</f>
        <v>1</v>
      </c>
      <c r="BI45" s="131">
        <f t="shared" ref="BI45" si="104">($C$45*BI44)</f>
        <v>26721.686136999997</v>
      </c>
      <c r="BJ45" s="132"/>
      <c r="BK45" s="131">
        <f t="shared" ref="BK45" si="105">($C$45*BK44)</f>
        <v>26721.686136999997</v>
      </c>
      <c r="BL45" s="132"/>
      <c r="BM45" s="131">
        <f t="shared" ref="BM45" si="106">($C$45*BM44)</f>
        <v>26721.686136999997</v>
      </c>
      <c r="BN45" s="132"/>
      <c r="BO45" s="131">
        <f t="shared" ref="BO45" si="107">($C$45*BO44)</f>
        <v>26721.686136999997</v>
      </c>
      <c r="BP45" s="132"/>
      <c r="BQ45" s="131">
        <f t="shared" ref="BQ45" si="108">($C$45*BQ44)</f>
        <v>26721.686136999997</v>
      </c>
      <c r="BR45" s="132"/>
      <c r="BS45" s="131">
        <f t="shared" ref="BS45" si="109">($C$45*BS44)</f>
        <v>26721.686136999997</v>
      </c>
      <c r="BT45" s="132"/>
      <c r="BU45" s="131">
        <f t="shared" ref="BU45" si="110">($C$45*BU44)</f>
        <v>26721.686136999997</v>
      </c>
      <c r="BV45" s="132"/>
      <c r="BW45" s="131">
        <f t="shared" ref="BW45" si="111">($C$45*BW44)</f>
        <v>26721.686136999997</v>
      </c>
      <c r="BX45" s="132"/>
      <c r="BY45" s="131">
        <f t="shared" ref="BY45" si="112">($C$45*BY44)</f>
        <v>26721.686136999997</v>
      </c>
      <c r="BZ45" s="132"/>
      <c r="CA45" s="131">
        <f t="shared" ref="CA45" si="113">($C$45*CA44)</f>
        <v>26721.686136999997</v>
      </c>
      <c r="CB45" s="132"/>
      <c r="CC45" s="131">
        <f t="shared" ref="CC45" si="114">($C$45*CC44)</f>
        <v>26721.686136999997</v>
      </c>
      <c r="CD45" s="132"/>
      <c r="CE45" s="131">
        <f t="shared" ref="CE45" si="115">($C$45*CE44)</f>
        <v>-293938.54750699975</v>
      </c>
      <c r="CF45" s="132"/>
    </row>
    <row r="46" spans="1:84" ht="15.75" thickBot="1">
      <c r="A46" s="48"/>
      <c r="B46" s="49" t="s">
        <v>28</v>
      </c>
      <c r="C46" s="50"/>
      <c r="D46" s="50"/>
      <c r="E46" s="133">
        <f>E45</f>
        <v>63043.191476999993</v>
      </c>
      <c r="F46" s="133"/>
      <c r="G46" s="133">
        <f>G45+E46</f>
        <v>103270.42295399999</v>
      </c>
      <c r="H46" s="133"/>
      <c r="I46" s="141">
        <f t="shared" ref="I46" si="116">I45+G46</f>
        <v>143497.654431</v>
      </c>
      <c r="J46" s="142"/>
      <c r="K46" s="141">
        <f t="shared" ref="K46" si="117">K45+I46</f>
        <v>183724.885908</v>
      </c>
      <c r="L46" s="142"/>
      <c r="M46" s="141">
        <f t="shared" ref="M46" si="118">M45+K46</f>
        <v>223952.11738499999</v>
      </c>
      <c r="N46" s="142"/>
      <c r="O46" s="133">
        <f t="shared" ref="O46" si="119">O45+M46</f>
        <v>264179.34886199998</v>
      </c>
      <c r="P46" s="133"/>
      <c r="Q46" s="133">
        <f t="shared" ref="Q46" si="120">Q45+O46</f>
        <v>304406.58033899998</v>
      </c>
      <c r="R46" s="133"/>
      <c r="S46" s="133">
        <f t="shared" ref="S46" si="121">S45+Q46</f>
        <v>344633.81181599997</v>
      </c>
      <c r="T46" s="133"/>
      <c r="U46" s="133">
        <f t="shared" ref="U46" si="122">U45+S46</f>
        <v>384861.04329299997</v>
      </c>
      <c r="V46" s="134"/>
      <c r="W46" s="133">
        <f t="shared" ref="W46" si="123">W45+U46</f>
        <v>425088.27476999996</v>
      </c>
      <c r="X46" s="134"/>
      <c r="Y46" s="133">
        <f t="shared" ref="Y46" si="124">Y45+W46</f>
        <v>465315.50624699995</v>
      </c>
      <c r="Z46" s="134"/>
      <c r="AA46" s="133">
        <f t="shared" ref="AA46" si="125">AA45+Y46</f>
        <v>505542.73772399995</v>
      </c>
      <c r="AB46" s="134"/>
      <c r="AC46" s="48"/>
      <c r="AD46" s="49" t="s">
        <v>28</v>
      </c>
      <c r="AE46" s="50"/>
      <c r="AF46" s="50"/>
      <c r="AG46" s="133">
        <f>AG45+AA46</f>
        <v>545769.96920099994</v>
      </c>
      <c r="AH46" s="134"/>
      <c r="AI46" s="133">
        <f t="shared" ref="AI46" si="126">AI45+AG46</f>
        <v>585997.20067799999</v>
      </c>
      <c r="AJ46" s="134"/>
      <c r="AK46" s="133">
        <f t="shared" ref="AK46" si="127">AK45+AI46</f>
        <v>626224.43215500005</v>
      </c>
      <c r="AL46" s="134"/>
      <c r="AM46" s="133">
        <f t="shared" ref="AM46" si="128">AM45+AK46</f>
        <v>666451.6636320001</v>
      </c>
      <c r="AN46" s="134"/>
      <c r="AO46" s="133">
        <f t="shared" ref="AO46" si="129">AO45+AM46</f>
        <v>706678.89510900015</v>
      </c>
      <c r="AP46" s="134"/>
      <c r="AQ46" s="133">
        <f t="shared" ref="AQ46" si="130">AQ45+AO46</f>
        <v>746906.1265860002</v>
      </c>
      <c r="AR46" s="134"/>
      <c r="AS46" s="133">
        <f t="shared" ref="AS46" si="131">AS45+AQ46</f>
        <v>787133.35806300025</v>
      </c>
      <c r="AT46" s="134"/>
      <c r="AU46" s="133">
        <f t="shared" ref="AU46" si="132">AU45+AS46</f>
        <v>827360.58954000031</v>
      </c>
      <c r="AV46" s="134"/>
      <c r="AW46" s="133">
        <f t="shared" ref="AW46" si="133">AW45+AU46</f>
        <v>867587.82101700036</v>
      </c>
      <c r="AX46" s="134"/>
      <c r="AY46" s="133">
        <f t="shared" ref="AY46" si="134">AY45+AW46</f>
        <v>907815.05249400041</v>
      </c>
      <c r="AZ46" s="134"/>
      <c r="BA46" s="133">
        <f t="shared" ref="BA46" si="135">BA45+AY46</f>
        <v>948042.28397100046</v>
      </c>
      <c r="BB46" s="134"/>
      <c r="BC46" s="133">
        <f t="shared" ref="BC46" si="136">BC45+BA46</f>
        <v>987497.77000000025</v>
      </c>
      <c r="BD46" s="134"/>
      <c r="BE46" s="48"/>
      <c r="BF46" s="49" t="s">
        <v>28</v>
      </c>
      <c r="BG46" s="50"/>
      <c r="BH46" s="50"/>
      <c r="BI46" s="133">
        <f>BI45+BC46</f>
        <v>1014219.4561370002</v>
      </c>
      <c r="BJ46" s="134"/>
      <c r="BK46" s="133">
        <f t="shared" ref="BK46" si="137">BK45+BI46</f>
        <v>1040941.1422740002</v>
      </c>
      <c r="BL46" s="134"/>
      <c r="BM46" s="133">
        <f t="shared" ref="BM46" si="138">BM45+BK46</f>
        <v>1067662.8284110003</v>
      </c>
      <c r="BN46" s="134"/>
      <c r="BO46" s="133">
        <f t="shared" ref="BO46" si="139">BO45+BM46</f>
        <v>1094384.5145480004</v>
      </c>
      <c r="BP46" s="134"/>
      <c r="BQ46" s="133">
        <f t="shared" ref="BQ46" si="140">BQ45+BO46</f>
        <v>1121106.2006850005</v>
      </c>
      <c r="BR46" s="134"/>
      <c r="BS46" s="133">
        <f t="shared" ref="BS46" si="141">BS45+BQ46</f>
        <v>1147827.8868220006</v>
      </c>
      <c r="BT46" s="134"/>
      <c r="BU46" s="133">
        <f t="shared" ref="BU46" si="142">BU45+BS46</f>
        <v>1174549.5729590007</v>
      </c>
      <c r="BV46" s="134"/>
      <c r="BW46" s="133">
        <f t="shared" ref="BW46" si="143">BW45+BU46</f>
        <v>1201271.2590960008</v>
      </c>
      <c r="BX46" s="134"/>
      <c r="BY46" s="133">
        <f t="shared" ref="BY46" si="144">BY45+BW46</f>
        <v>1227992.9452330009</v>
      </c>
      <c r="BZ46" s="134"/>
      <c r="CA46" s="133">
        <f t="shared" ref="CA46" si="145">CA45+BY46</f>
        <v>1254714.631370001</v>
      </c>
      <c r="CB46" s="134"/>
      <c r="CC46" s="133">
        <f t="shared" ref="CC46" si="146">CC45+CA46</f>
        <v>1281436.3175070011</v>
      </c>
      <c r="CD46" s="134"/>
      <c r="CE46" s="133">
        <f t="shared" ref="CE46" si="147">CE45+CC46</f>
        <v>987497.77000000142</v>
      </c>
      <c r="CF46" s="134"/>
    </row>
    <row r="47" spans="1:84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3"/>
      <c r="AT47" s="103"/>
      <c r="AU47" s="103"/>
      <c r="AV47" s="103"/>
      <c r="AW47" s="103"/>
      <c r="AX47" s="103"/>
      <c r="AY47" s="103"/>
      <c r="AZ47" s="103"/>
      <c r="BA47" s="103"/>
      <c r="BB47" s="103"/>
      <c r="BC47" s="103"/>
      <c r="BD47" s="103"/>
      <c r="BE47" s="103"/>
      <c r="BF47" s="103"/>
      <c r="BG47" s="103"/>
      <c r="BH47" s="103"/>
      <c r="BI47" s="103"/>
      <c r="BJ47" s="103"/>
      <c r="BK47" s="103"/>
      <c r="BL47" s="103"/>
      <c r="BM47" s="103"/>
      <c r="BN47" s="103"/>
      <c r="BO47" s="103"/>
      <c r="BP47" s="103"/>
      <c r="BQ47" s="103"/>
      <c r="BR47" s="103"/>
      <c r="BS47" s="103"/>
      <c r="BT47" s="103"/>
      <c r="BU47" s="103"/>
      <c r="BV47" s="103"/>
      <c r="BW47" s="103"/>
      <c r="BX47" s="103"/>
      <c r="BY47" s="103"/>
      <c r="BZ47" s="103"/>
      <c r="CA47" s="103"/>
      <c r="CB47" s="103"/>
      <c r="CC47" s="103"/>
      <c r="CD47" s="103"/>
      <c r="CE47" s="103"/>
      <c r="CF47" s="103"/>
    </row>
    <row r="48" spans="1:84">
      <c r="A48" s="103"/>
      <c r="B48" s="103"/>
      <c r="C48" s="103"/>
      <c r="D48" s="103"/>
      <c r="E48" s="103"/>
      <c r="F48" s="103"/>
      <c r="G48" s="103"/>
      <c r="H48" s="103"/>
      <c r="I48" s="103"/>
      <c r="J48" s="144"/>
      <c r="K48" s="144"/>
      <c r="L48" s="144"/>
      <c r="M48" s="144"/>
      <c r="N48" s="144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44"/>
      <c r="AM48" s="144"/>
      <c r="AN48" s="144"/>
      <c r="AO48" s="144"/>
      <c r="AP48" s="144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  <c r="BH48" s="103"/>
      <c r="BI48" s="103"/>
      <c r="BJ48" s="103"/>
      <c r="BK48" s="103"/>
      <c r="BL48" s="103"/>
      <c r="BM48" s="103"/>
      <c r="BN48" s="144"/>
      <c r="BO48" s="144"/>
      <c r="BP48" s="144"/>
      <c r="BQ48" s="144"/>
      <c r="BR48" s="144"/>
      <c r="BS48" s="103"/>
      <c r="BT48" s="103"/>
      <c r="BU48" s="103"/>
      <c r="BV48" s="103"/>
      <c r="BW48" s="103"/>
      <c r="BX48" s="103"/>
      <c r="BY48" s="103"/>
      <c r="BZ48" s="103"/>
      <c r="CA48" s="103"/>
      <c r="CB48" s="103"/>
      <c r="CC48" s="103"/>
      <c r="CD48" s="103"/>
      <c r="CE48" s="103"/>
      <c r="CF48" s="103"/>
    </row>
    <row r="49" spans="1:84">
      <c r="A49" s="103"/>
      <c r="B49" s="103"/>
      <c r="C49" s="103"/>
      <c r="D49" s="103"/>
      <c r="E49" s="103"/>
      <c r="F49" s="103"/>
      <c r="G49" s="103"/>
      <c r="H49" s="103"/>
      <c r="I49" s="103"/>
      <c r="J49" s="144"/>
      <c r="K49" s="144"/>
      <c r="L49" s="144"/>
      <c r="M49" s="144"/>
      <c r="N49" s="144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3"/>
      <c r="AC49" s="103"/>
      <c r="AD49" s="103"/>
      <c r="AE49" s="103"/>
      <c r="AF49" s="103"/>
      <c r="AG49" s="103"/>
      <c r="AH49" s="103"/>
      <c r="AI49" s="103"/>
      <c r="AJ49" s="103"/>
      <c r="AK49" s="103"/>
      <c r="AL49" s="144"/>
      <c r="AM49" s="144"/>
      <c r="AN49" s="144"/>
      <c r="AO49" s="144"/>
      <c r="AP49" s="144"/>
      <c r="AQ49" s="103"/>
      <c r="AR49" s="103"/>
      <c r="AS49" s="103"/>
      <c r="AT49" s="103"/>
      <c r="AU49" s="103"/>
      <c r="AV49" s="103"/>
      <c r="AW49" s="103"/>
      <c r="AX49" s="103"/>
      <c r="AY49" s="103"/>
      <c r="AZ49" s="103"/>
      <c r="BA49" s="103"/>
      <c r="BB49" s="103"/>
      <c r="BC49" s="103"/>
      <c r="BD49" s="103"/>
      <c r="BE49" s="103"/>
      <c r="BF49" s="103"/>
      <c r="BG49" s="103"/>
      <c r="BH49" s="103"/>
      <c r="BI49" s="103"/>
      <c r="BJ49" s="103"/>
      <c r="BK49" s="103"/>
      <c r="BL49" s="103"/>
      <c r="BM49" s="103"/>
      <c r="BN49" s="144"/>
      <c r="BO49" s="144"/>
      <c r="BP49" s="144"/>
      <c r="BQ49" s="144"/>
      <c r="BR49" s="144"/>
      <c r="BS49" s="103"/>
      <c r="BT49" s="103"/>
      <c r="BU49" s="103"/>
      <c r="BV49" s="103"/>
      <c r="BW49" s="103"/>
      <c r="BX49" s="103"/>
      <c r="BY49" s="103"/>
      <c r="BZ49" s="103"/>
      <c r="CA49" s="103"/>
      <c r="CB49" s="103"/>
      <c r="CC49" s="103"/>
      <c r="CD49" s="103"/>
      <c r="CE49" s="103"/>
      <c r="CF49" s="103"/>
    </row>
    <row r="50" spans="1:84">
      <c r="A50" s="103"/>
      <c r="B50" s="103"/>
      <c r="C50" s="103"/>
      <c r="D50" s="103"/>
      <c r="E50" s="103"/>
      <c r="F50" s="103"/>
      <c r="G50" s="103"/>
      <c r="H50" s="103"/>
      <c r="I50" s="103"/>
      <c r="J50" s="144"/>
      <c r="K50" s="144"/>
      <c r="L50" s="144"/>
      <c r="M50" s="144"/>
      <c r="N50" s="144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  <c r="AF50" s="103"/>
      <c r="AG50" s="103"/>
      <c r="AH50" s="103"/>
      <c r="AI50" s="103"/>
      <c r="AJ50" s="103"/>
      <c r="AK50" s="103"/>
      <c r="AL50" s="144"/>
      <c r="AM50" s="144"/>
      <c r="AN50" s="144"/>
      <c r="AO50" s="144"/>
      <c r="AP50" s="144"/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103"/>
      <c r="BE50" s="103"/>
      <c r="BF50" s="103"/>
      <c r="BG50" s="103"/>
      <c r="BH50" s="103"/>
      <c r="BI50" s="103"/>
      <c r="BJ50" s="103"/>
      <c r="BK50" s="103"/>
      <c r="BL50" s="103"/>
      <c r="BM50" s="103"/>
      <c r="BN50" s="144"/>
      <c r="BO50" s="144"/>
      <c r="BP50" s="144"/>
      <c r="BQ50" s="144"/>
      <c r="BR50" s="144"/>
      <c r="BS50" s="103"/>
      <c r="BT50" s="103"/>
      <c r="BU50" s="103"/>
      <c r="BV50" s="103"/>
      <c r="BW50" s="103"/>
      <c r="BX50" s="103"/>
      <c r="BY50" s="103"/>
      <c r="BZ50" s="103"/>
      <c r="CA50" s="103"/>
      <c r="CB50" s="103"/>
      <c r="CC50" s="103"/>
      <c r="CD50" s="103"/>
      <c r="CE50" s="103"/>
      <c r="CF50" s="103"/>
    </row>
    <row r="51" spans="1:84">
      <c r="A51" s="145"/>
      <c r="B51" s="145"/>
      <c r="C51" s="145"/>
      <c r="D51" s="26"/>
      <c r="E51" s="26"/>
      <c r="F51" s="26"/>
      <c r="G51" s="26"/>
      <c r="H51" s="26"/>
      <c r="I51" s="26"/>
      <c r="J51" s="145"/>
      <c r="K51" s="145"/>
      <c r="L51" s="145"/>
      <c r="M51" s="145"/>
      <c r="N51" s="145"/>
      <c r="O51" s="103"/>
      <c r="P51" s="103"/>
      <c r="Q51" s="103"/>
      <c r="R51" s="103"/>
      <c r="S51" s="103"/>
      <c r="T51" s="103"/>
      <c r="U51" s="103"/>
      <c r="V51" s="103"/>
      <c r="W51" s="103"/>
      <c r="X51" s="103"/>
      <c r="Y51" s="103"/>
      <c r="Z51" s="103"/>
      <c r="AA51" s="103"/>
      <c r="AB51" s="103"/>
      <c r="AC51" s="145"/>
      <c r="AD51" s="145"/>
      <c r="AE51" s="145"/>
      <c r="AF51" s="26"/>
      <c r="AG51" s="26"/>
      <c r="AH51" s="26"/>
      <c r="AI51" s="26"/>
      <c r="AJ51" s="26"/>
      <c r="AK51" s="26"/>
      <c r="AL51" s="145"/>
      <c r="AM51" s="145"/>
      <c r="AN51" s="145"/>
      <c r="AO51" s="145"/>
      <c r="AP51" s="145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45"/>
      <c r="BF51" s="145"/>
      <c r="BG51" s="145"/>
      <c r="BH51" s="26"/>
      <c r="BI51" s="26"/>
      <c r="BJ51" s="26"/>
      <c r="BK51" s="26"/>
      <c r="BL51" s="26"/>
      <c r="BM51" s="26"/>
      <c r="BN51" s="145"/>
      <c r="BO51" s="145"/>
      <c r="BP51" s="145"/>
      <c r="BQ51" s="145"/>
      <c r="BR51" s="145"/>
      <c r="BS51" s="103"/>
      <c r="BT51" s="103"/>
      <c r="BU51" s="103"/>
      <c r="BV51" s="103"/>
      <c r="BW51" s="103"/>
      <c r="BX51" s="103"/>
      <c r="BY51" s="103"/>
      <c r="BZ51" s="103"/>
      <c r="CA51" s="103"/>
      <c r="CB51" s="103"/>
      <c r="CC51" s="103"/>
      <c r="CD51" s="103"/>
      <c r="CE51" s="103"/>
      <c r="CF51" s="103"/>
    </row>
    <row r="52" spans="1:84" s="103" customFormat="1" ht="11.25">
      <c r="A52" s="143" t="s">
        <v>31</v>
      </c>
      <c r="B52" s="143"/>
      <c r="C52" s="143"/>
      <c r="J52" s="143" t="s">
        <v>33</v>
      </c>
      <c r="K52" s="143"/>
      <c r="L52" s="143"/>
      <c r="M52" s="143"/>
      <c r="N52" s="143"/>
      <c r="AC52" s="143" t="s">
        <v>31</v>
      </c>
      <c r="AD52" s="143"/>
      <c r="AE52" s="143"/>
      <c r="AL52" s="143" t="s">
        <v>33</v>
      </c>
      <c r="AM52" s="143"/>
      <c r="AN52" s="143"/>
      <c r="AO52" s="143"/>
      <c r="AP52" s="143"/>
      <c r="BE52" s="143" t="s">
        <v>31</v>
      </c>
      <c r="BF52" s="143"/>
      <c r="BG52" s="143"/>
      <c r="BN52" s="143" t="s">
        <v>33</v>
      </c>
      <c r="BO52" s="143"/>
      <c r="BP52" s="143"/>
      <c r="BQ52" s="143"/>
      <c r="BR52" s="143"/>
    </row>
    <row r="53" spans="1:84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</row>
    <row r="54" spans="1:84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6"/>
      <c r="BW54" s="26"/>
      <c r="BX54" s="26"/>
      <c r="BY54" s="26"/>
      <c r="BZ54" s="26"/>
      <c r="CA54" s="26"/>
    </row>
    <row r="55" spans="1:84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</row>
    <row r="56" spans="1:84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6"/>
      <c r="BZ56" s="26"/>
      <c r="CA56" s="26"/>
    </row>
    <row r="57" spans="1:84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</row>
    <row r="58" spans="1:84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  <c r="BY58" s="26"/>
      <c r="BZ58" s="26"/>
      <c r="CA58" s="26"/>
    </row>
    <row r="59" spans="1:84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</row>
    <row r="60" spans="1:84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6"/>
      <c r="BU60" s="26"/>
      <c r="BV60" s="26"/>
      <c r="BW60" s="26"/>
      <c r="BX60" s="26"/>
      <c r="BY60" s="26"/>
      <c r="BZ60" s="26"/>
      <c r="CA60" s="26"/>
    </row>
  </sheetData>
  <sheetProtection algorithmName="SHA-512" hashValue="QOt9GjL8JSmeZ+f7RR+HoPTKjUKEYt0Zu+f5khEjOxR/qOd2OW3/2/BFaquXV5ioQ0r3OMp5MSaBhQixNpydEg==" saltValue="Lbnto4q8ow0lysO0bLiXPw==" spinCount="100000" sheet="1" selectLockedCells="1"/>
  <mergeCells count="132">
    <mergeCell ref="AC52:AE52"/>
    <mergeCell ref="AL52:AP52"/>
    <mergeCell ref="BN48:BR51"/>
    <mergeCell ref="BE51:BG51"/>
    <mergeCell ref="BE52:BG52"/>
    <mergeCell ref="BN52:BR52"/>
    <mergeCell ref="CC46:CD46"/>
    <mergeCell ref="CE46:CF46"/>
    <mergeCell ref="A52:C52"/>
    <mergeCell ref="A51:C51"/>
    <mergeCell ref="J52:N52"/>
    <mergeCell ref="J48:N51"/>
    <mergeCell ref="AL48:AP51"/>
    <mergeCell ref="AC51:AE51"/>
    <mergeCell ref="BS46:BT46"/>
    <mergeCell ref="BU46:BV46"/>
    <mergeCell ref="BW46:BX46"/>
    <mergeCell ref="BY46:BZ46"/>
    <mergeCell ref="CA46:CB46"/>
    <mergeCell ref="BI46:BJ46"/>
    <mergeCell ref="BK46:BL46"/>
    <mergeCell ref="BM46:BN46"/>
    <mergeCell ref="BO46:BP46"/>
    <mergeCell ref="BQ46:BR46"/>
    <mergeCell ref="CA15:CB15"/>
    <mergeCell ref="CC15:CD15"/>
    <mergeCell ref="CE15:CF15"/>
    <mergeCell ref="BI45:BJ45"/>
    <mergeCell ref="BK45:BL45"/>
    <mergeCell ref="BM45:BN45"/>
    <mergeCell ref="BO45:BP45"/>
    <mergeCell ref="BQ45:BR45"/>
    <mergeCell ref="BS45:BT45"/>
    <mergeCell ref="BU45:BV45"/>
    <mergeCell ref="BW45:BX45"/>
    <mergeCell ref="BY45:BZ45"/>
    <mergeCell ref="CA45:CB45"/>
    <mergeCell ref="CC45:CD45"/>
    <mergeCell ref="CE45:CF45"/>
    <mergeCell ref="BE9:BZ9"/>
    <mergeCell ref="BE15:BE16"/>
    <mergeCell ref="BF15:BF16"/>
    <mergeCell ref="BG15:BG16"/>
    <mergeCell ref="BI15:BJ15"/>
    <mergeCell ref="BK15:BL15"/>
    <mergeCell ref="BM15:BN15"/>
    <mergeCell ref="BO15:BP15"/>
    <mergeCell ref="BQ15:BR15"/>
    <mergeCell ref="BS15:BT15"/>
    <mergeCell ref="BU15:BV15"/>
    <mergeCell ref="BW15:BX15"/>
    <mergeCell ref="BY15:BZ15"/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  <mergeCell ref="S45:T45"/>
    <mergeCell ref="E46:F46"/>
    <mergeCell ref="G46:H46"/>
    <mergeCell ref="I46:J46"/>
    <mergeCell ref="K46:L46"/>
    <mergeCell ref="M46:N46"/>
    <mergeCell ref="Q46:R46"/>
    <mergeCell ref="O46:P46"/>
    <mergeCell ref="M15:N15"/>
    <mergeCell ref="O15:P15"/>
    <mergeCell ref="O45:P45"/>
    <mergeCell ref="S46:T46"/>
    <mergeCell ref="U15:V15"/>
    <mergeCell ref="U45:V45"/>
    <mergeCell ref="U46:V46"/>
    <mergeCell ref="W15:X15"/>
    <mergeCell ref="W45:X45"/>
    <mergeCell ref="W46:X46"/>
    <mergeCell ref="Y15:Z15"/>
    <mergeCell ref="Y45:Z45"/>
    <mergeCell ref="Y46:Z46"/>
    <mergeCell ref="AA15:AB15"/>
    <mergeCell ref="AA45:AB45"/>
    <mergeCell ref="AA46:AB46"/>
    <mergeCell ref="AG15:AH15"/>
    <mergeCell ref="AG45:AH45"/>
    <mergeCell ref="AG46:AH46"/>
    <mergeCell ref="AC15:AC16"/>
    <mergeCell ref="AD15:AD16"/>
    <mergeCell ref="AE15:AE16"/>
    <mergeCell ref="AS46:AT46"/>
    <mergeCell ref="AI15:AJ15"/>
    <mergeCell ref="AI45:AJ45"/>
    <mergeCell ref="AI46:AJ46"/>
    <mergeCell ref="AK15:AL15"/>
    <mergeCell ref="AK45:AL45"/>
    <mergeCell ref="AK46:AL46"/>
    <mergeCell ref="AM15:AN15"/>
    <mergeCell ref="AM45:AN45"/>
    <mergeCell ref="AM46:AN46"/>
    <mergeCell ref="AC9:AX9"/>
    <mergeCell ref="BC15:BD15"/>
    <mergeCell ref="BC45:BD45"/>
    <mergeCell ref="BC46:BD46"/>
    <mergeCell ref="AY15:AZ15"/>
    <mergeCell ref="AY45:AZ45"/>
    <mergeCell ref="AY46:AZ46"/>
    <mergeCell ref="BA15:BB15"/>
    <mergeCell ref="BA45:BB45"/>
    <mergeCell ref="BA46:BB46"/>
    <mergeCell ref="AU15:AV15"/>
    <mergeCell ref="AU45:AV45"/>
    <mergeCell ref="AU46:AV46"/>
    <mergeCell ref="AW15:AX15"/>
    <mergeCell ref="AW45:AX45"/>
    <mergeCell ref="AW46:AX46"/>
    <mergeCell ref="AO15:AP15"/>
    <mergeCell ref="AO45:AP45"/>
    <mergeCell ref="AO46:AP46"/>
    <mergeCell ref="AQ15:AR15"/>
    <mergeCell ref="AQ45:AR45"/>
    <mergeCell ref="AQ46:AR46"/>
    <mergeCell ref="AS15:AT15"/>
    <mergeCell ref="AS45:AT45"/>
  </mergeCells>
  <conditionalFormatting sqref="F17:F43 H17:H43 J17:J43 L17:L43 N17:N43 P17:P43 R17:R43 T17:T43 V17:V43">
    <cfRule type="cellIs" dxfId="64" priority="66" operator="equal">
      <formula>0</formula>
    </cfRule>
  </conditionalFormatting>
  <conditionalFormatting sqref="F17:F43 P17:P43 R17:R43 T17:T43 V17:V43 AB17:AB23 AB24:AC43 BD17:BD43">
    <cfRule type="cellIs" dxfId="63" priority="77" stopIfTrue="1" operator="equal">
      <formula>D17+F17-100</formula>
    </cfRule>
  </conditionalFormatting>
  <conditionalFormatting sqref="H17:H43">
    <cfRule type="cellIs" dxfId="62" priority="73" stopIfTrue="1" operator="equal">
      <formula>F17+H17-100</formula>
    </cfRule>
  </conditionalFormatting>
  <conditionalFormatting sqref="J17:J43">
    <cfRule type="cellIs" dxfId="61" priority="74" stopIfTrue="1" operator="equal">
      <formula>H17+J17-100</formula>
    </cfRule>
  </conditionalFormatting>
  <conditionalFormatting sqref="L17:L43">
    <cfRule type="cellIs" dxfId="60" priority="75" stopIfTrue="1" operator="equal">
      <formula>J17+L17-100</formula>
    </cfRule>
  </conditionalFormatting>
  <conditionalFormatting sqref="N17:N43">
    <cfRule type="cellIs" dxfId="59" priority="76" stopIfTrue="1" operator="equal">
      <formula>L17+N17-100</formula>
    </cfRule>
  </conditionalFormatting>
  <conditionalFormatting sqref="X17:X43">
    <cfRule type="cellIs" dxfId="58" priority="58" stopIfTrue="1" operator="equal">
      <formula>V17+X17-100</formula>
    </cfRule>
    <cfRule type="cellIs" dxfId="57" priority="57" operator="equal">
      <formula>0</formula>
    </cfRule>
  </conditionalFormatting>
  <conditionalFormatting sqref="Z17:Z43">
    <cfRule type="cellIs" dxfId="56" priority="56" stopIfTrue="1" operator="equal">
      <formula>X17+Z17-100</formula>
    </cfRule>
    <cfRule type="cellIs" dxfId="55" priority="55" operator="equal">
      <formula>0</formula>
    </cfRule>
  </conditionalFormatting>
  <conditionalFormatting sqref="AB17:AB23 AB24:AF43">
    <cfRule type="cellIs" dxfId="54" priority="53" operator="equal">
      <formula>0</formula>
    </cfRule>
  </conditionalFormatting>
  <conditionalFormatting sqref="AD24:AD43">
    <cfRule type="cellIs" dxfId="53" priority="83" stopIfTrue="1" operator="equal">
      <formula>AA24+AD24-100</formula>
    </cfRule>
  </conditionalFormatting>
  <conditionalFormatting sqref="AE24:AE43">
    <cfRule type="cellIs" dxfId="52" priority="81" stopIfTrue="1" operator="equal">
      <formula>AA24+AE24-100</formula>
    </cfRule>
  </conditionalFormatting>
  <conditionalFormatting sqref="AF24:AF43">
    <cfRule type="cellIs" dxfId="51" priority="79" stopIfTrue="1" operator="equal">
      <formula>AA24+AF24-100</formula>
    </cfRule>
  </conditionalFormatting>
  <conditionalFormatting sqref="AH17:AH43">
    <cfRule type="cellIs" dxfId="50" priority="52" stopIfTrue="1" operator="equal">
      <formula>AB17+AH17-100</formula>
    </cfRule>
    <cfRule type="cellIs" dxfId="49" priority="51" operator="equal">
      <formula>0</formula>
    </cfRule>
  </conditionalFormatting>
  <conditionalFormatting sqref="AJ17:AJ43">
    <cfRule type="cellIs" dxfId="48" priority="49" operator="equal">
      <formula>0</formula>
    </cfRule>
    <cfRule type="cellIs" dxfId="47" priority="50" stopIfTrue="1" operator="equal">
      <formula>AH17+AJ17-100</formula>
    </cfRule>
  </conditionalFormatting>
  <conditionalFormatting sqref="AL17:AL43">
    <cfRule type="cellIs" dxfId="46" priority="48" stopIfTrue="1" operator="equal">
      <formula>AJ17+AL17-100</formula>
    </cfRule>
    <cfRule type="cellIs" dxfId="45" priority="47" operator="equal">
      <formula>0</formula>
    </cfRule>
  </conditionalFormatting>
  <conditionalFormatting sqref="AN17:AN43">
    <cfRule type="cellIs" dxfId="44" priority="46" stopIfTrue="1" operator="equal">
      <formula>AL17+AN17-100</formula>
    </cfRule>
    <cfRule type="cellIs" dxfId="43" priority="45" operator="equal">
      <formula>0</formula>
    </cfRule>
  </conditionalFormatting>
  <conditionalFormatting sqref="AP17:AP43">
    <cfRule type="cellIs" dxfId="42" priority="44" stopIfTrue="1" operator="equal">
      <formula>AN17+AP17-100</formula>
    </cfRule>
    <cfRule type="cellIs" dxfId="41" priority="43" operator="equal">
      <formula>0</formula>
    </cfRule>
  </conditionalFormatting>
  <conditionalFormatting sqref="AR17:AR43">
    <cfRule type="cellIs" dxfId="40" priority="41" operator="equal">
      <formula>0</formula>
    </cfRule>
    <cfRule type="cellIs" dxfId="39" priority="42" stopIfTrue="1" operator="equal">
      <formula>AP17+AR17-100</formula>
    </cfRule>
  </conditionalFormatting>
  <conditionalFormatting sqref="AT17:AT43">
    <cfRule type="cellIs" dxfId="38" priority="40" stopIfTrue="1" operator="equal">
      <formula>AR17+AT17-100</formula>
    </cfRule>
    <cfRule type="cellIs" dxfId="37" priority="39" operator="equal">
      <formula>0</formula>
    </cfRule>
  </conditionalFormatting>
  <conditionalFormatting sqref="AV17:AV43">
    <cfRule type="cellIs" dxfId="36" priority="38" stopIfTrue="1" operator="equal">
      <formula>AT17+AV17-100</formula>
    </cfRule>
    <cfRule type="cellIs" dxfId="35" priority="37" operator="equal">
      <formula>0</formula>
    </cfRule>
  </conditionalFormatting>
  <conditionalFormatting sqref="AX17:AX43">
    <cfRule type="cellIs" dxfId="34" priority="36" stopIfTrue="1" operator="equal">
      <formula>AV17+AX17-100</formula>
    </cfRule>
    <cfRule type="cellIs" dxfId="33" priority="35" operator="equal">
      <formula>0</formula>
    </cfRule>
  </conditionalFormatting>
  <conditionalFormatting sqref="AZ17:AZ43">
    <cfRule type="cellIs" dxfId="32" priority="34" stopIfTrue="1" operator="equal">
      <formula>AX17+AZ17-100</formula>
    </cfRule>
    <cfRule type="cellIs" dxfId="31" priority="33" operator="equal">
      <formula>0</formula>
    </cfRule>
  </conditionalFormatting>
  <conditionalFormatting sqref="BB17:BB43">
    <cfRule type="cellIs" dxfId="30" priority="31" operator="equal">
      <formula>0</formula>
    </cfRule>
    <cfRule type="cellIs" dxfId="29" priority="32" stopIfTrue="1" operator="equal">
      <formula>AZ17+BB17-100</formula>
    </cfRule>
  </conditionalFormatting>
  <conditionalFormatting sqref="BD17:BD43">
    <cfRule type="cellIs" dxfId="28" priority="29" operator="equal">
      <formula>0</formula>
    </cfRule>
  </conditionalFormatting>
  <conditionalFormatting sqref="BE24:BE43 CF17:CF43">
    <cfRule type="cellIs" dxfId="27" priority="25" stopIfTrue="1" operator="equal">
      <formula>BC17+BE17-100</formula>
    </cfRule>
  </conditionalFormatting>
  <conditionalFormatting sqref="BE24:BH43">
    <cfRule type="cellIs" dxfId="26" priority="24" operator="equal">
      <formula>0</formula>
    </cfRule>
  </conditionalFormatting>
  <conditionalFormatting sqref="BF24:BF43">
    <cfRule type="cellIs" dxfId="25" priority="28" stopIfTrue="1" operator="equal">
      <formula>BC24+BF24-100</formula>
    </cfRule>
  </conditionalFormatting>
  <conditionalFormatting sqref="BG24:BG43">
    <cfRule type="cellIs" dxfId="24" priority="27" stopIfTrue="1" operator="equal">
      <formula>BC24+BG24-100</formula>
    </cfRule>
  </conditionalFormatting>
  <conditionalFormatting sqref="BH24:BH43">
    <cfRule type="cellIs" dxfId="23" priority="26" stopIfTrue="1" operator="equal">
      <formula>BC24+BH24-100</formula>
    </cfRule>
  </conditionalFormatting>
  <conditionalFormatting sqref="BJ17:BJ43">
    <cfRule type="cellIs" dxfId="22" priority="23" stopIfTrue="1" operator="equal">
      <formula>BD17+BJ17-100</formula>
    </cfRule>
    <cfRule type="cellIs" dxfId="21" priority="22" operator="equal">
      <formula>0</formula>
    </cfRule>
  </conditionalFormatting>
  <conditionalFormatting sqref="BL17:BL43">
    <cfRule type="cellIs" dxfId="20" priority="21" stopIfTrue="1" operator="equal">
      <formula>BJ17+BL17-100</formula>
    </cfRule>
    <cfRule type="cellIs" dxfId="19" priority="20" operator="equal">
      <formula>0</formula>
    </cfRule>
  </conditionalFormatting>
  <conditionalFormatting sqref="BN17:BN43">
    <cfRule type="cellIs" dxfId="18" priority="19" stopIfTrue="1" operator="equal">
      <formula>BL17+BN17-100</formula>
    </cfRule>
    <cfRule type="cellIs" dxfId="17" priority="18" operator="equal">
      <formula>0</formula>
    </cfRule>
  </conditionalFormatting>
  <conditionalFormatting sqref="BP17:BP43">
    <cfRule type="cellIs" dxfId="16" priority="16" operator="equal">
      <formula>0</formula>
    </cfRule>
    <cfRule type="cellIs" dxfId="15" priority="17" stopIfTrue="1" operator="equal">
      <formula>BN17+BP17-100</formula>
    </cfRule>
  </conditionalFormatting>
  <conditionalFormatting sqref="BR17:BR43">
    <cfRule type="cellIs" dxfId="14" priority="15" stopIfTrue="1" operator="equal">
      <formula>BP17+BR17-100</formula>
    </cfRule>
    <cfRule type="cellIs" dxfId="13" priority="14" operator="equal">
      <formula>0</formula>
    </cfRule>
  </conditionalFormatting>
  <conditionalFormatting sqref="BT17:BT43">
    <cfRule type="cellIs" dxfId="12" priority="13" stopIfTrue="1" operator="equal">
      <formula>BR17+BT17-100</formula>
    </cfRule>
    <cfRule type="cellIs" dxfId="11" priority="12" operator="equal">
      <formula>0</formula>
    </cfRule>
  </conditionalFormatting>
  <conditionalFormatting sqref="BV17:BV43">
    <cfRule type="cellIs" dxfId="10" priority="11" stopIfTrue="1" operator="equal">
      <formula>BT17+BV17-100</formula>
    </cfRule>
    <cfRule type="cellIs" dxfId="9" priority="10" operator="equal">
      <formula>0</formula>
    </cfRule>
  </conditionalFormatting>
  <conditionalFormatting sqref="BX17:BX43">
    <cfRule type="cellIs" dxfId="8" priority="8" operator="equal">
      <formula>0</formula>
    </cfRule>
    <cfRule type="cellIs" dxfId="7" priority="9" stopIfTrue="1" operator="equal">
      <formula>BV17+BX17-100</formula>
    </cfRule>
  </conditionalFormatting>
  <conditionalFormatting sqref="BZ17:BZ43">
    <cfRule type="cellIs" dxfId="6" priority="7" stopIfTrue="1" operator="equal">
      <formula>BX17+BZ17-100</formula>
    </cfRule>
    <cfRule type="cellIs" dxfId="5" priority="6" operator="equal">
      <formula>0</formula>
    </cfRule>
  </conditionalFormatting>
  <conditionalFormatting sqref="CB17:CB43">
    <cfRule type="cellIs" dxfId="4" priority="5" stopIfTrue="1" operator="equal">
      <formula>BZ17+CB17-100</formula>
    </cfRule>
    <cfRule type="cellIs" dxfId="3" priority="4" operator="equal">
      <formula>0</formula>
    </cfRule>
  </conditionalFormatting>
  <conditionalFormatting sqref="CD17:CD43">
    <cfRule type="cellIs" dxfId="2" priority="3" stopIfTrue="1" operator="equal">
      <formula>CB17+CD17-100</formula>
    </cfRule>
    <cfRule type="cellIs" dxfId="1" priority="2" operator="equal">
      <formula>0</formula>
    </cfRule>
  </conditionalFormatting>
  <conditionalFormatting sqref="CF17:CF43">
    <cfRule type="cellIs" dxfId="0" priority="1" operator="equal">
      <formula>0</formula>
    </cfRule>
  </conditionalFormatting>
  <pageMargins left="0.19685039370078741" right="0.19685039370078741" top="0.39370078740157483" bottom="0.39370078740157483" header="0.31496062992125984" footer="0.31496062992125984"/>
  <pageSetup paperSize="9" scale="7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866"/>
  <sheetViews>
    <sheetView tabSelected="1" topLeftCell="A4" workbookViewId="0">
      <selection activeCell="G16" sqref="G16"/>
    </sheetView>
  </sheetViews>
  <sheetFormatPr defaultColWidth="12.5703125" defaultRowHeight="15"/>
  <cols>
    <col min="1" max="1" width="12.5703125" style="66"/>
    <col min="2" max="2" width="45.85546875" style="96" customWidth="1"/>
    <col min="3" max="3" width="28.7109375" style="96" customWidth="1"/>
    <col min="4" max="4" width="12" style="96" customWidth="1"/>
    <col min="17" max="258" width="12.5703125" style="66"/>
    <col min="259" max="259" width="40.85546875" style="66" customWidth="1"/>
    <col min="260" max="260" width="37.5703125" style="66" customWidth="1"/>
    <col min="261" max="514" width="12.5703125" style="66"/>
    <col min="515" max="515" width="40.85546875" style="66" customWidth="1"/>
    <col min="516" max="516" width="37.5703125" style="66" customWidth="1"/>
    <col min="517" max="770" width="12.5703125" style="66"/>
    <col min="771" max="771" width="40.85546875" style="66" customWidth="1"/>
    <col min="772" max="772" width="37.5703125" style="66" customWidth="1"/>
    <col min="773" max="1026" width="12.5703125" style="66"/>
    <col min="1027" max="1027" width="40.85546875" style="66" customWidth="1"/>
    <col min="1028" max="1028" width="37.5703125" style="66" customWidth="1"/>
    <col min="1029" max="1282" width="12.5703125" style="66"/>
    <col min="1283" max="1283" width="40.85546875" style="66" customWidth="1"/>
    <col min="1284" max="1284" width="37.5703125" style="66" customWidth="1"/>
    <col min="1285" max="1538" width="12.5703125" style="66"/>
    <col min="1539" max="1539" width="40.85546875" style="66" customWidth="1"/>
    <col min="1540" max="1540" width="37.5703125" style="66" customWidth="1"/>
    <col min="1541" max="1794" width="12.5703125" style="66"/>
    <col min="1795" max="1795" width="40.85546875" style="66" customWidth="1"/>
    <col min="1796" max="1796" width="37.5703125" style="66" customWidth="1"/>
    <col min="1797" max="2050" width="12.5703125" style="66"/>
    <col min="2051" max="2051" width="40.85546875" style="66" customWidth="1"/>
    <col min="2052" max="2052" width="37.5703125" style="66" customWidth="1"/>
    <col min="2053" max="2306" width="12.5703125" style="66"/>
    <col min="2307" max="2307" width="40.85546875" style="66" customWidth="1"/>
    <col min="2308" max="2308" width="37.5703125" style="66" customWidth="1"/>
    <col min="2309" max="2562" width="12.5703125" style="66"/>
    <col min="2563" max="2563" width="40.85546875" style="66" customWidth="1"/>
    <col min="2564" max="2564" width="37.5703125" style="66" customWidth="1"/>
    <col min="2565" max="2818" width="12.5703125" style="66"/>
    <col min="2819" max="2819" width="40.85546875" style="66" customWidth="1"/>
    <col min="2820" max="2820" width="37.5703125" style="66" customWidth="1"/>
    <col min="2821" max="3074" width="12.5703125" style="66"/>
    <col min="3075" max="3075" width="40.85546875" style="66" customWidth="1"/>
    <col min="3076" max="3076" width="37.5703125" style="66" customWidth="1"/>
    <col min="3077" max="3330" width="12.5703125" style="66"/>
    <col min="3331" max="3331" width="40.85546875" style="66" customWidth="1"/>
    <col min="3332" max="3332" width="37.5703125" style="66" customWidth="1"/>
    <col min="3333" max="3586" width="12.5703125" style="66"/>
    <col min="3587" max="3587" width="40.85546875" style="66" customWidth="1"/>
    <col min="3588" max="3588" width="37.5703125" style="66" customWidth="1"/>
    <col min="3589" max="3842" width="12.5703125" style="66"/>
    <col min="3843" max="3843" width="40.85546875" style="66" customWidth="1"/>
    <col min="3844" max="3844" width="37.5703125" style="66" customWidth="1"/>
    <col min="3845" max="4098" width="12.5703125" style="66"/>
    <col min="4099" max="4099" width="40.85546875" style="66" customWidth="1"/>
    <col min="4100" max="4100" width="37.5703125" style="66" customWidth="1"/>
    <col min="4101" max="4354" width="12.5703125" style="66"/>
    <col min="4355" max="4355" width="40.85546875" style="66" customWidth="1"/>
    <col min="4356" max="4356" width="37.5703125" style="66" customWidth="1"/>
    <col min="4357" max="4610" width="12.5703125" style="66"/>
    <col min="4611" max="4611" width="40.85546875" style="66" customWidth="1"/>
    <col min="4612" max="4612" width="37.5703125" style="66" customWidth="1"/>
    <col min="4613" max="4866" width="12.5703125" style="66"/>
    <col min="4867" max="4867" width="40.85546875" style="66" customWidth="1"/>
    <col min="4868" max="4868" width="37.5703125" style="66" customWidth="1"/>
    <col min="4869" max="5122" width="12.5703125" style="66"/>
    <col min="5123" max="5123" width="40.85546875" style="66" customWidth="1"/>
    <col min="5124" max="5124" width="37.5703125" style="66" customWidth="1"/>
    <col min="5125" max="5378" width="12.5703125" style="66"/>
    <col min="5379" max="5379" width="40.85546875" style="66" customWidth="1"/>
    <col min="5380" max="5380" width="37.5703125" style="66" customWidth="1"/>
    <col min="5381" max="5634" width="12.5703125" style="66"/>
    <col min="5635" max="5635" width="40.85546875" style="66" customWidth="1"/>
    <col min="5636" max="5636" width="37.5703125" style="66" customWidth="1"/>
    <col min="5637" max="5890" width="12.5703125" style="66"/>
    <col min="5891" max="5891" width="40.85546875" style="66" customWidth="1"/>
    <col min="5892" max="5892" width="37.5703125" style="66" customWidth="1"/>
    <col min="5893" max="6146" width="12.5703125" style="66"/>
    <col min="6147" max="6147" width="40.85546875" style="66" customWidth="1"/>
    <col min="6148" max="6148" width="37.5703125" style="66" customWidth="1"/>
    <col min="6149" max="6402" width="12.5703125" style="66"/>
    <col min="6403" max="6403" width="40.85546875" style="66" customWidth="1"/>
    <col min="6404" max="6404" width="37.5703125" style="66" customWidth="1"/>
    <col min="6405" max="6658" width="12.5703125" style="66"/>
    <col min="6659" max="6659" width="40.85546875" style="66" customWidth="1"/>
    <col min="6660" max="6660" width="37.5703125" style="66" customWidth="1"/>
    <col min="6661" max="6914" width="12.5703125" style="66"/>
    <col min="6915" max="6915" width="40.85546875" style="66" customWidth="1"/>
    <col min="6916" max="6916" width="37.5703125" style="66" customWidth="1"/>
    <col min="6917" max="7170" width="12.5703125" style="66"/>
    <col min="7171" max="7171" width="40.85546875" style="66" customWidth="1"/>
    <col min="7172" max="7172" width="37.5703125" style="66" customWidth="1"/>
    <col min="7173" max="7426" width="12.5703125" style="66"/>
    <col min="7427" max="7427" width="40.85546875" style="66" customWidth="1"/>
    <col min="7428" max="7428" width="37.5703125" style="66" customWidth="1"/>
    <col min="7429" max="7682" width="12.5703125" style="66"/>
    <col min="7683" max="7683" width="40.85546875" style="66" customWidth="1"/>
    <col min="7684" max="7684" width="37.5703125" style="66" customWidth="1"/>
    <col min="7685" max="7938" width="12.5703125" style="66"/>
    <col min="7939" max="7939" width="40.85546875" style="66" customWidth="1"/>
    <col min="7940" max="7940" width="37.5703125" style="66" customWidth="1"/>
    <col min="7941" max="8194" width="12.5703125" style="66"/>
    <col min="8195" max="8195" width="40.85546875" style="66" customWidth="1"/>
    <col min="8196" max="8196" width="37.5703125" style="66" customWidth="1"/>
    <col min="8197" max="8450" width="12.5703125" style="66"/>
    <col min="8451" max="8451" width="40.85546875" style="66" customWidth="1"/>
    <col min="8452" max="8452" width="37.5703125" style="66" customWidth="1"/>
    <col min="8453" max="8706" width="12.5703125" style="66"/>
    <col min="8707" max="8707" width="40.85546875" style="66" customWidth="1"/>
    <col min="8708" max="8708" width="37.5703125" style="66" customWidth="1"/>
    <col min="8709" max="8962" width="12.5703125" style="66"/>
    <col min="8963" max="8963" width="40.85546875" style="66" customWidth="1"/>
    <col min="8964" max="8964" width="37.5703125" style="66" customWidth="1"/>
    <col min="8965" max="9218" width="12.5703125" style="66"/>
    <col min="9219" max="9219" width="40.85546875" style="66" customWidth="1"/>
    <col min="9220" max="9220" width="37.5703125" style="66" customWidth="1"/>
    <col min="9221" max="9474" width="12.5703125" style="66"/>
    <col min="9475" max="9475" width="40.85546875" style="66" customWidth="1"/>
    <col min="9476" max="9476" width="37.5703125" style="66" customWidth="1"/>
    <col min="9477" max="9730" width="12.5703125" style="66"/>
    <col min="9731" max="9731" width="40.85546875" style="66" customWidth="1"/>
    <col min="9732" max="9732" width="37.5703125" style="66" customWidth="1"/>
    <col min="9733" max="9986" width="12.5703125" style="66"/>
    <col min="9987" max="9987" width="40.85546875" style="66" customWidth="1"/>
    <col min="9988" max="9988" width="37.5703125" style="66" customWidth="1"/>
    <col min="9989" max="10242" width="12.5703125" style="66"/>
    <col min="10243" max="10243" width="40.85546875" style="66" customWidth="1"/>
    <col min="10244" max="10244" width="37.5703125" style="66" customWidth="1"/>
    <col min="10245" max="10498" width="12.5703125" style="66"/>
    <col min="10499" max="10499" width="40.85546875" style="66" customWidth="1"/>
    <col min="10500" max="10500" width="37.5703125" style="66" customWidth="1"/>
    <col min="10501" max="10754" width="12.5703125" style="66"/>
    <col min="10755" max="10755" width="40.85546875" style="66" customWidth="1"/>
    <col min="10756" max="10756" width="37.5703125" style="66" customWidth="1"/>
    <col min="10757" max="11010" width="12.5703125" style="66"/>
    <col min="11011" max="11011" width="40.85546875" style="66" customWidth="1"/>
    <col min="11012" max="11012" width="37.5703125" style="66" customWidth="1"/>
    <col min="11013" max="11266" width="12.5703125" style="66"/>
    <col min="11267" max="11267" width="40.85546875" style="66" customWidth="1"/>
    <col min="11268" max="11268" width="37.5703125" style="66" customWidth="1"/>
    <col min="11269" max="11522" width="12.5703125" style="66"/>
    <col min="11523" max="11523" width="40.85546875" style="66" customWidth="1"/>
    <col min="11524" max="11524" width="37.5703125" style="66" customWidth="1"/>
    <col min="11525" max="11778" width="12.5703125" style="66"/>
    <col min="11779" max="11779" width="40.85546875" style="66" customWidth="1"/>
    <col min="11780" max="11780" width="37.5703125" style="66" customWidth="1"/>
    <col min="11781" max="12034" width="12.5703125" style="66"/>
    <col min="12035" max="12035" width="40.85546875" style="66" customWidth="1"/>
    <col min="12036" max="12036" width="37.5703125" style="66" customWidth="1"/>
    <col min="12037" max="12290" width="12.5703125" style="66"/>
    <col min="12291" max="12291" width="40.85546875" style="66" customWidth="1"/>
    <col min="12292" max="12292" width="37.5703125" style="66" customWidth="1"/>
    <col min="12293" max="12546" width="12.5703125" style="66"/>
    <col min="12547" max="12547" width="40.85546875" style="66" customWidth="1"/>
    <col min="12548" max="12548" width="37.5703125" style="66" customWidth="1"/>
    <col min="12549" max="12802" width="12.5703125" style="66"/>
    <col min="12803" max="12803" width="40.85546875" style="66" customWidth="1"/>
    <col min="12804" max="12804" width="37.5703125" style="66" customWidth="1"/>
    <col min="12805" max="13058" width="12.5703125" style="66"/>
    <col min="13059" max="13059" width="40.85546875" style="66" customWidth="1"/>
    <col min="13060" max="13060" width="37.5703125" style="66" customWidth="1"/>
    <col min="13061" max="13314" width="12.5703125" style="66"/>
    <col min="13315" max="13315" width="40.85546875" style="66" customWidth="1"/>
    <col min="13316" max="13316" width="37.5703125" style="66" customWidth="1"/>
    <col min="13317" max="13570" width="12.5703125" style="66"/>
    <col min="13571" max="13571" width="40.85546875" style="66" customWidth="1"/>
    <col min="13572" max="13572" width="37.5703125" style="66" customWidth="1"/>
    <col min="13573" max="13826" width="12.5703125" style="66"/>
    <col min="13827" max="13827" width="40.85546875" style="66" customWidth="1"/>
    <col min="13828" max="13828" width="37.5703125" style="66" customWidth="1"/>
    <col min="13829" max="14082" width="12.5703125" style="66"/>
    <col min="14083" max="14083" width="40.85546875" style="66" customWidth="1"/>
    <col min="14084" max="14084" width="37.5703125" style="66" customWidth="1"/>
    <col min="14085" max="14338" width="12.5703125" style="66"/>
    <col min="14339" max="14339" width="40.85546875" style="66" customWidth="1"/>
    <col min="14340" max="14340" width="37.5703125" style="66" customWidth="1"/>
    <col min="14341" max="14594" width="12.5703125" style="66"/>
    <col min="14595" max="14595" width="40.85546875" style="66" customWidth="1"/>
    <col min="14596" max="14596" width="37.5703125" style="66" customWidth="1"/>
    <col min="14597" max="14850" width="12.5703125" style="66"/>
    <col min="14851" max="14851" width="40.85546875" style="66" customWidth="1"/>
    <col min="14852" max="14852" width="37.5703125" style="66" customWidth="1"/>
    <col min="14853" max="15106" width="12.5703125" style="66"/>
    <col min="15107" max="15107" width="40.85546875" style="66" customWidth="1"/>
    <col min="15108" max="15108" width="37.5703125" style="66" customWidth="1"/>
    <col min="15109" max="15362" width="12.5703125" style="66"/>
    <col min="15363" max="15363" width="40.85546875" style="66" customWidth="1"/>
    <col min="15364" max="15364" width="37.5703125" style="66" customWidth="1"/>
    <col min="15365" max="15618" width="12.5703125" style="66"/>
    <col min="15619" max="15619" width="40.85546875" style="66" customWidth="1"/>
    <col min="15620" max="15620" width="37.5703125" style="66" customWidth="1"/>
    <col min="15621" max="15874" width="12.5703125" style="66"/>
    <col min="15875" max="15875" width="40.85546875" style="66" customWidth="1"/>
    <col min="15876" max="15876" width="37.5703125" style="66" customWidth="1"/>
    <col min="15877" max="16130" width="12.5703125" style="66"/>
    <col min="16131" max="16131" width="40.85546875" style="66" customWidth="1"/>
    <col min="16132" max="16132" width="37.5703125" style="66" customWidth="1"/>
    <col min="16133" max="16384" width="12.5703125" style="66"/>
  </cols>
  <sheetData>
    <row r="1" spans="1:4">
      <c r="A1" s="38"/>
      <c r="B1" s="38"/>
      <c r="C1" s="38"/>
      <c r="D1" s="38"/>
    </row>
    <row r="2" spans="1:4">
      <c r="A2" s="38"/>
      <c r="B2" s="38"/>
      <c r="C2" s="38"/>
      <c r="D2" s="38"/>
    </row>
    <row r="3" spans="1:4">
      <c r="A3" s="38"/>
      <c r="B3" s="38"/>
      <c r="C3" s="38"/>
      <c r="D3" s="38"/>
    </row>
    <row r="4" spans="1:4">
      <c r="A4" s="38"/>
      <c r="B4" s="38"/>
      <c r="C4" s="38"/>
      <c r="D4" s="38"/>
    </row>
    <row r="5" spans="1:4">
      <c r="A5" s="38"/>
      <c r="B5" s="38"/>
      <c r="C5" s="38"/>
      <c r="D5" s="38"/>
    </row>
    <row r="6" spans="1:4">
      <c r="A6" s="38"/>
      <c r="B6" s="38"/>
      <c r="C6" s="38"/>
      <c r="D6" s="38"/>
    </row>
    <row r="7" spans="1:4">
      <c r="A7" s="38"/>
      <c r="B7" s="38"/>
      <c r="C7" s="38"/>
      <c r="D7" s="38"/>
    </row>
    <row r="8" spans="1:4">
      <c r="A8" s="38"/>
      <c r="B8" s="38"/>
      <c r="C8" s="38"/>
      <c r="D8" s="38"/>
    </row>
    <row r="9" spans="1:4">
      <c r="A9" s="38"/>
      <c r="B9" s="38"/>
      <c r="C9" s="38"/>
      <c r="D9" s="38"/>
    </row>
    <row r="10" spans="1:4">
      <c r="A10" s="38"/>
      <c r="B10" s="38"/>
      <c r="C10" s="38"/>
      <c r="D10" s="38"/>
    </row>
    <row r="11" spans="1:4">
      <c r="A11" s="38"/>
      <c r="B11" s="38"/>
      <c r="C11" s="38"/>
      <c r="D11" s="38"/>
    </row>
    <row r="12" spans="1:4">
      <c r="A12" s="38"/>
      <c r="B12" s="38"/>
      <c r="C12" s="38"/>
      <c r="D12" s="38"/>
    </row>
    <row r="13" spans="1:4">
      <c r="A13" s="38"/>
      <c r="B13" s="38"/>
      <c r="C13" s="38"/>
      <c r="D13" s="38"/>
    </row>
    <row r="14" spans="1:4">
      <c r="A14" s="38"/>
      <c r="B14" s="38"/>
      <c r="C14" s="38"/>
      <c r="D14" s="38"/>
    </row>
    <row r="15" spans="1:4">
      <c r="A15" s="38"/>
      <c r="B15" s="38"/>
      <c r="C15" s="38"/>
      <c r="D15" s="38"/>
    </row>
    <row r="16" spans="1:4" ht="15.75" thickBot="1">
      <c r="A16" s="38"/>
      <c r="B16" s="38"/>
      <c r="C16" s="38"/>
      <c r="D16" s="38"/>
    </row>
    <row r="17" spans="2:6" ht="18.75" thickBot="1">
      <c r="B17" s="64" t="s">
        <v>73</v>
      </c>
      <c r="C17" s="65"/>
      <c r="D17" s="65"/>
    </row>
    <row r="18" spans="2:6" ht="18.75" thickBot="1">
      <c r="B18" s="146" t="s">
        <v>74</v>
      </c>
      <c r="C18" s="67" t="s">
        <v>75</v>
      </c>
      <c r="D18" s="68">
        <v>3</v>
      </c>
    </row>
    <row r="19" spans="2:6" ht="18">
      <c r="B19" s="147"/>
      <c r="C19" s="70" t="s">
        <v>76</v>
      </c>
      <c r="D19" s="71">
        <v>0.65</v>
      </c>
      <c r="F19" t="s">
        <v>77</v>
      </c>
    </row>
    <row r="20" spans="2:6" ht="18">
      <c r="B20" s="147"/>
      <c r="C20" s="70" t="s">
        <v>78</v>
      </c>
      <c r="D20" s="71">
        <v>3</v>
      </c>
    </row>
    <row r="21" spans="2:6" ht="18">
      <c r="B21" s="148"/>
      <c r="C21" s="70" t="s">
        <v>79</v>
      </c>
      <c r="D21" s="71">
        <v>0</v>
      </c>
      <c r="F21" t="s">
        <v>77</v>
      </c>
    </row>
    <row r="22" spans="2:6" ht="18.75" thickBot="1">
      <c r="B22" s="72" t="s">
        <v>4</v>
      </c>
      <c r="C22" s="73" t="s">
        <v>80</v>
      </c>
      <c r="D22" s="74">
        <f>SUM(D18:D21)</f>
        <v>6.65</v>
      </c>
    </row>
    <row r="23" spans="2:6" ht="18">
      <c r="B23" s="75" t="s">
        <v>131</v>
      </c>
      <c r="C23" s="76"/>
      <c r="D23" s="77">
        <v>3.85</v>
      </c>
    </row>
    <row r="24" spans="2:6" ht="18">
      <c r="B24" s="78" t="s">
        <v>128</v>
      </c>
      <c r="C24" s="79"/>
      <c r="D24" s="80">
        <v>0.49</v>
      </c>
    </row>
    <row r="25" spans="2:6" ht="18">
      <c r="B25" s="109" t="s">
        <v>129</v>
      </c>
      <c r="C25" s="110"/>
      <c r="D25" s="111">
        <v>0.33</v>
      </c>
    </row>
    <row r="26" spans="2:6" ht="18">
      <c r="B26" s="109" t="s">
        <v>130</v>
      </c>
      <c r="C26" s="110"/>
      <c r="D26" s="111">
        <v>1.08</v>
      </c>
    </row>
    <row r="27" spans="2:6" ht="18.75" thickBot="1">
      <c r="B27" s="72" t="s">
        <v>81</v>
      </c>
      <c r="C27" s="81"/>
      <c r="D27" s="82">
        <v>5.94</v>
      </c>
    </row>
    <row r="28" spans="2:6" ht="20.25" thickBot="1">
      <c r="B28" s="83" t="s">
        <v>82</v>
      </c>
      <c r="C28" s="84"/>
      <c r="D28" s="85">
        <f>(((((1+(D23+D24+D25)/100)*(1+D26/100)*(1+D27/100))/(1-D22/100))-1)*100)</f>
        <v>20.06961103203</v>
      </c>
    </row>
    <row r="29" spans="2:6" ht="18.75" thickBot="1">
      <c r="B29" s="149" t="str">
        <f>CONCATENATE("BDI= ",1+D22/100," x ",1+D23/100," x ",1+D24/100," x ",1+D27/100)</f>
        <v>BDI= 1,0665 x 1,0385 x 1,0049 x 1,0594</v>
      </c>
      <c r="C29" s="150"/>
      <c r="D29" s="86"/>
    </row>
    <row r="30" spans="2:6" ht="18.75" thickBot="1">
      <c r="B30" s="87" t="s">
        <v>83</v>
      </c>
      <c r="C30" s="88">
        <f>IF(E30="X",0,ROUND(D28,1)/100)</f>
        <v>0</v>
      </c>
      <c r="D30" s="89"/>
      <c r="E30" t="s">
        <v>132</v>
      </c>
    </row>
    <row r="31" spans="2:6" ht="19.5">
      <c r="B31" s="90"/>
      <c r="C31" s="90"/>
      <c r="D31" s="90"/>
    </row>
    <row r="32" spans="2:6" ht="18.75" hidden="1" thickBot="1">
      <c r="B32" s="91" t="s">
        <v>84</v>
      </c>
      <c r="C32" s="92">
        <f>IF(C30&lt;10%,0,C30-10%)</f>
        <v>0</v>
      </c>
      <c r="D32" s="93"/>
    </row>
    <row r="33" spans="2:4" ht="19.5">
      <c r="B33" s="90"/>
      <c r="C33" s="90"/>
      <c r="D33" s="90"/>
    </row>
    <row r="34" spans="2:4" ht="18.75" hidden="1" thickBot="1">
      <c r="B34" s="87" t="s">
        <v>85</v>
      </c>
      <c r="C34" s="94">
        <f>ORÇAMENTO!G37</f>
        <v>987497.7699999999</v>
      </c>
      <c r="D34" s="89"/>
    </row>
    <row r="35" spans="2:4" ht="18.75" hidden="1" thickBot="1">
      <c r="B35" s="87" t="s">
        <v>86</v>
      </c>
      <c r="C35" s="94"/>
      <c r="D35" s="89"/>
    </row>
    <row r="36" spans="2:4" ht="20.25" thickBot="1">
      <c r="B36" s="90"/>
      <c r="C36" s="90"/>
      <c r="D36" s="90"/>
    </row>
    <row r="37" spans="2:4" ht="18.75" thickBot="1">
      <c r="B37" s="91" t="s">
        <v>87</v>
      </c>
      <c r="C37" s="112">
        <f>C30</f>
        <v>0</v>
      </c>
      <c r="D37" s="93"/>
    </row>
    <row r="39" spans="2:4">
      <c r="B39" s="69" t="s">
        <v>88</v>
      </c>
      <c r="C39" s="95" t="s">
        <v>89</v>
      </c>
    </row>
    <row r="40" spans="2:4" ht="18">
      <c r="B40" s="97" t="s">
        <v>90</v>
      </c>
      <c r="C40" s="98">
        <v>5</v>
      </c>
      <c r="D40" s="99" t="s">
        <v>30</v>
      </c>
    </row>
    <row r="41" spans="2:4" ht="18">
      <c r="B41" s="97" t="s">
        <v>91</v>
      </c>
      <c r="C41" s="98">
        <v>60</v>
      </c>
      <c r="D41" s="99" t="s">
        <v>30</v>
      </c>
    </row>
    <row r="42" spans="2:4" ht="18">
      <c r="B42" s="97" t="s">
        <v>92</v>
      </c>
      <c r="C42" s="100" t="s">
        <v>93</v>
      </c>
      <c r="D42" s="99" t="s">
        <v>30</v>
      </c>
    </row>
    <row r="43" spans="2:4" ht="18">
      <c r="B43" s="97" t="s">
        <v>94</v>
      </c>
      <c r="C43" s="101">
        <f>ROUND(C40*C41/100,4)</f>
        <v>3</v>
      </c>
      <c r="D43" s="99" t="s">
        <v>30</v>
      </c>
    </row>
    <row r="44" spans="2:4">
      <c r="B44" s="97" t="s">
        <v>95</v>
      </c>
    </row>
    <row r="54" customFormat="1"/>
    <row r="55" customFormat="1"/>
    <row r="56" customFormat="1"/>
    <row r="57" customFormat="1"/>
    <row r="58" customFormat="1"/>
    <row r="59" customFormat="1"/>
    <row r="60" customFormat="1"/>
    <row r="61" customFormat="1"/>
    <row r="62" customFormat="1"/>
    <row r="63" customFormat="1"/>
    <row r="64" customFormat="1"/>
    <row r="65" customFormat="1"/>
    <row r="66" customFormat="1"/>
    <row r="67" customFormat="1"/>
    <row r="68" customFormat="1"/>
    <row r="69" customFormat="1"/>
    <row r="70" customFormat="1"/>
    <row r="71" customFormat="1"/>
    <row r="72" customFormat="1"/>
    <row r="73" customFormat="1"/>
    <row r="74" customFormat="1"/>
    <row r="75" customFormat="1"/>
    <row r="76" customFormat="1"/>
    <row r="77" customFormat="1"/>
    <row r="78" customFormat="1"/>
    <row r="79" customFormat="1"/>
    <row r="80" customFormat="1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customFormat="1"/>
    <row r="98" customFormat="1"/>
    <row r="99" customFormat="1"/>
    <row r="100" customFormat="1"/>
    <row r="101" customFormat="1"/>
    <row r="102" customFormat="1"/>
    <row r="103" customFormat="1"/>
    <row r="104" customFormat="1"/>
    <row r="105" customFormat="1"/>
    <row r="106" customFormat="1"/>
    <row r="107" customFormat="1"/>
    <row r="108" customFormat="1"/>
    <row r="109" customFormat="1"/>
    <row r="110" customFormat="1"/>
    <row r="111" customFormat="1"/>
    <row r="112" customFormat="1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  <row r="130" customFormat="1"/>
    <row r="131" customFormat="1"/>
    <row r="132" customFormat="1"/>
    <row r="133" customFormat="1"/>
    <row r="134" customFormat="1"/>
    <row r="135" customFormat="1"/>
    <row r="136" customFormat="1"/>
    <row r="137" customFormat="1"/>
    <row r="138" customFormat="1"/>
    <row r="139" customFormat="1"/>
    <row r="140" customFormat="1"/>
    <row r="141" customFormat="1"/>
    <row r="142" customFormat="1"/>
    <row r="143" customFormat="1"/>
    <row r="144" customFormat="1"/>
    <row r="145" customFormat="1"/>
    <row r="146" customFormat="1"/>
    <row r="147" customFormat="1"/>
    <row r="148" customFormat="1"/>
    <row r="149" customFormat="1"/>
    <row r="150" customFormat="1"/>
    <row r="151" customFormat="1"/>
    <row r="152" customFormat="1"/>
    <row r="153" customFormat="1"/>
    <row r="154" customFormat="1"/>
    <row r="155" customFormat="1"/>
    <row r="156" customFormat="1"/>
    <row r="157" customFormat="1"/>
    <row r="158" customFormat="1"/>
    <row r="159" customFormat="1"/>
    <row r="160" customFormat="1"/>
    <row r="161" customFormat="1"/>
    <row r="162" customFormat="1"/>
    <row r="163" customFormat="1"/>
    <row r="164" customFormat="1"/>
    <row r="165" customFormat="1"/>
    <row r="166" customFormat="1"/>
    <row r="167" customFormat="1"/>
    <row r="168" customFormat="1"/>
    <row r="169" customFormat="1"/>
    <row r="170" customFormat="1"/>
    <row r="171" customFormat="1"/>
    <row r="172" customFormat="1"/>
    <row r="173" customFormat="1"/>
    <row r="174" customFormat="1"/>
    <row r="175" customFormat="1"/>
    <row r="176" customFormat="1"/>
    <row r="177" customFormat="1"/>
    <row r="178" customFormat="1"/>
    <row r="179" customFormat="1"/>
    <row r="180" customFormat="1"/>
    <row r="181" customFormat="1"/>
    <row r="182" customFormat="1"/>
    <row r="183" customFormat="1"/>
    <row r="184" customFormat="1"/>
    <row r="185" customFormat="1"/>
    <row r="186" customFormat="1"/>
    <row r="187" customFormat="1"/>
    <row r="188" customFormat="1"/>
    <row r="189" customFormat="1"/>
    <row r="190" customFormat="1"/>
    <row r="191" customFormat="1"/>
    <row r="192" customFormat="1"/>
    <row r="193" customFormat="1"/>
    <row r="194" customFormat="1"/>
    <row r="195" customFormat="1"/>
    <row r="196" customFormat="1"/>
    <row r="197" customFormat="1"/>
    <row r="198" customFormat="1"/>
    <row r="199" customFormat="1"/>
    <row r="200" customFormat="1"/>
    <row r="201" customFormat="1"/>
    <row r="202" customFormat="1"/>
    <row r="203" customFormat="1"/>
    <row r="204" customFormat="1"/>
    <row r="205" customFormat="1"/>
    <row r="206" customFormat="1"/>
    <row r="207" customFormat="1"/>
    <row r="208" customFormat="1"/>
    <row r="209" customFormat="1"/>
    <row r="210" customFormat="1"/>
    <row r="211" customFormat="1"/>
    <row r="212" customFormat="1"/>
    <row r="213" customFormat="1"/>
    <row r="214" customFormat="1"/>
    <row r="215" customFormat="1"/>
    <row r="216" customFormat="1"/>
    <row r="217" customFormat="1"/>
    <row r="218" customFormat="1"/>
    <row r="219" customFormat="1"/>
    <row r="220" customFormat="1"/>
    <row r="221" customFormat="1"/>
    <row r="222" customFormat="1"/>
    <row r="223" customFormat="1"/>
    <row r="224" customFormat="1"/>
    <row r="225" customFormat="1"/>
    <row r="226" customFormat="1"/>
    <row r="227" customFormat="1"/>
    <row r="228" customFormat="1"/>
    <row r="229" customFormat="1"/>
    <row r="230" customFormat="1"/>
    <row r="231" customFormat="1"/>
    <row r="232" customFormat="1"/>
    <row r="233" customFormat="1"/>
    <row r="234" customFormat="1"/>
    <row r="235" customFormat="1"/>
    <row r="236" customFormat="1"/>
    <row r="237" customFormat="1"/>
    <row r="238" customFormat="1"/>
    <row r="239" customFormat="1"/>
    <row r="240" customFormat="1"/>
    <row r="241" customFormat="1"/>
    <row r="242" customFormat="1"/>
    <row r="243" customFormat="1"/>
    <row r="244" customFormat="1"/>
    <row r="245" customFormat="1"/>
    <row r="246" customFormat="1"/>
    <row r="247" customFormat="1"/>
    <row r="248" customFormat="1"/>
    <row r="249" customFormat="1"/>
    <row r="250" customFormat="1"/>
    <row r="251" customFormat="1"/>
    <row r="252" customFormat="1"/>
    <row r="253" customFormat="1"/>
    <row r="254" customFormat="1"/>
    <row r="255" customFormat="1"/>
    <row r="256" customFormat="1"/>
    <row r="257" customFormat="1"/>
    <row r="258" customFormat="1"/>
    <row r="259" customFormat="1"/>
    <row r="260" customFormat="1"/>
    <row r="261" customFormat="1"/>
    <row r="262" customFormat="1"/>
    <row r="263" customFormat="1"/>
    <row r="264" customFormat="1"/>
    <row r="265" customFormat="1"/>
    <row r="266" customFormat="1"/>
    <row r="267" customFormat="1"/>
    <row r="268" customFormat="1"/>
    <row r="269" customFormat="1"/>
    <row r="270" customFormat="1"/>
    <row r="271" customFormat="1"/>
    <row r="272" customFormat="1"/>
    <row r="273" customFormat="1"/>
    <row r="274" customFormat="1"/>
    <row r="275" customFormat="1"/>
    <row r="276" customFormat="1"/>
    <row r="277" customFormat="1"/>
    <row r="278" customFormat="1"/>
    <row r="279" customFormat="1"/>
    <row r="280" customFormat="1"/>
    <row r="281" customFormat="1"/>
    <row r="282" customFormat="1"/>
    <row r="283" customFormat="1"/>
    <row r="284" customFormat="1"/>
    <row r="285" customFormat="1"/>
    <row r="286" customFormat="1"/>
    <row r="287" customFormat="1"/>
    <row r="288" customFormat="1"/>
    <row r="289" customFormat="1"/>
    <row r="290" customFormat="1"/>
    <row r="291" customFormat="1"/>
    <row r="292" customFormat="1"/>
    <row r="293" customFormat="1"/>
    <row r="294" customFormat="1"/>
    <row r="295" customFormat="1"/>
    <row r="296" customFormat="1"/>
    <row r="297" customFormat="1"/>
    <row r="298" customFormat="1"/>
    <row r="299" customFormat="1"/>
    <row r="300" customFormat="1"/>
    <row r="301" customFormat="1"/>
    <row r="302" customFormat="1"/>
    <row r="303" customFormat="1"/>
    <row r="304" customFormat="1"/>
    <row r="305" customFormat="1"/>
    <row r="306" customFormat="1"/>
    <row r="307" customFormat="1"/>
    <row r="308" customFormat="1"/>
    <row r="309" customFormat="1"/>
    <row r="310" customFormat="1"/>
    <row r="311" customFormat="1"/>
    <row r="312" customFormat="1"/>
    <row r="313" customFormat="1"/>
    <row r="314" customFormat="1"/>
    <row r="315" customFormat="1"/>
    <row r="316" customFormat="1"/>
    <row r="317" customFormat="1"/>
    <row r="318" customFormat="1"/>
    <row r="319" customFormat="1"/>
    <row r="320" customFormat="1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  <row r="658" customFormat="1"/>
    <row r="659" customFormat="1"/>
    <row r="660" customFormat="1"/>
    <row r="661" customFormat="1"/>
    <row r="662" customFormat="1"/>
    <row r="663" customFormat="1"/>
    <row r="664" customFormat="1"/>
    <row r="665" customFormat="1"/>
    <row r="666" customFormat="1"/>
    <row r="667" customFormat="1"/>
    <row r="668" customFormat="1"/>
    <row r="669" customFormat="1"/>
    <row r="670" customFormat="1"/>
    <row r="671" customFormat="1"/>
    <row r="672" customFormat="1"/>
    <row r="673" customFormat="1"/>
    <row r="674" customFormat="1"/>
    <row r="675" customFormat="1"/>
    <row r="676" customFormat="1"/>
    <row r="677" customFormat="1"/>
    <row r="678" customFormat="1"/>
    <row r="679" customFormat="1"/>
    <row r="680" customFormat="1"/>
    <row r="681" customFormat="1"/>
    <row r="682" customFormat="1"/>
    <row r="683" customFormat="1"/>
    <row r="684" customFormat="1"/>
    <row r="685" customFormat="1"/>
    <row r="686" customFormat="1"/>
    <row r="687" customFormat="1"/>
    <row r="688" customFormat="1"/>
    <row r="689" customFormat="1"/>
    <row r="690" customFormat="1"/>
    <row r="691" customFormat="1"/>
    <row r="692" customFormat="1"/>
    <row r="693" customFormat="1"/>
    <row r="694" customFormat="1"/>
    <row r="695" customFormat="1"/>
    <row r="696" customFormat="1"/>
    <row r="697" customFormat="1"/>
    <row r="698" customFormat="1"/>
    <row r="699" customFormat="1"/>
    <row r="700" customFormat="1"/>
    <row r="701" customFormat="1"/>
    <row r="702" customFormat="1"/>
    <row r="703" customFormat="1"/>
    <row r="704" customFormat="1"/>
    <row r="705" customFormat="1"/>
    <row r="706" customFormat="1"/>
    <row r="707" customFormat="1"/>
    <row r="708" customFormat="1"/>
    <row r="709" customFormat="1"/>
    <row r="710" customFormat="1"/>
    <row r="711" customFormat="1"/>
    <row r="712" customFormat="1"/>
    <row r="713" customFormat="1"/>
    <row r="714" customFormat="1"/>
    <row r="715" customFormat="1"/>
    <row r="716" customFormat="1"/>
    <row r="717" customFormat="1"/>
    <row r="718" customFormat="1"/>
    <row r="719" customFormat="1"/>
    <row r="720" customFormat="1"/>
    <row r="721" customFormat="1"/>
    <row r="722" customFormat="1"/>
    <row r="723" customFormat="1"/>
    <row r="724" customFormat="1"/>
    <row r="725" customFormat="1"/>
    <row r="726" customFormat="1"/>
    <row r="727" customFormat="1"/>
    <row r="728" customFormat="1"/>
    <row r="729" customFormat="1"/>
    <row r="730" customFormat="1"/>
    <row r="731" customFormat="1"/>
    <row r="732" customFormat="1"/>
    <row r="733" customFormat="1"/>
    <row r="734" customFormat="1"/>
    <row r="735" customFormat="1"/>
    <row r="736" customFormat="1"/>
    <row r="737" customFormat="1"/>
    <row r="738" customFormat="1"/>
    <row r="739" customFormat="1"/>
    <row r="740" customFormat="1"/>
    <row r="741" customFormat="1"/>
    <row r="742" customFormat="1"/>
    <row r="743" customFormat="1"/>
    <row r="744" customFormat="1"/>
    <row r="745" customFormat="1"/>
    <row r="746" customFormat="1"/>
    <row r="747" customFormat="1"/>
    <row r="748" customFormat="1"/>
    <row r="749" customFormat="1"/>
    <row r="750" customFormat="1"/>
    <row r="751" customFormat="1"/>
    <row r="752" customFormat="1"/>
    <row r="753" customFormat="1"/>
    <row r="754" customFormat="1"/>
    <row r="755" customFormat="1"/>
    <row r="756" customFormat="1"/>
    <row r="757" customFormat="1"/>
    <row r="758" customFormat="1"/>
    <row r="759" customFormat="1"/>
    <row r="760" customFormat="1"/>
    <row r="761" customFormat="1"/>
    <row r="762" customFormat="1"/>
    <row r="763" customFormat="1"/>
    <row r="764" customFormat="1"/>
    <row r="765" customFormat="1"/>
    <row r="766" customFormat="1"/>
    <row r="767" customFormat="1"/>
    <row r="768" customFormat="1"/>
    <row r="769" customFormat="1"/>
    <row r="770" customFormat="1"/>
    <row r="771" customFormat="1"/>
    <row r="772" customFormat="1"/>
    <row r="773" customFormat="1"/>
    <row r="774" customFormat="1"/>
    <row r="775" customFormat="1"/>
    <row r="776" customFormat="1"/>
    <row r="777" customFormat="1"/>
    <row r="778" customFormat="1"/>
    <row r="779" customFormat="1"/>
    <row r="780" customFormat="1"/>
    <row r="781" customFormat="1"/>
    <row r="782" customFormat="1"/>
    <row r="783" customFormat="1"/>
    <row r="784" customFormat="1"/>
    <row r="785" customFormat="1"/>
    <row r="786" customFormat="1"/>
    <row r="787" customFormat="1"/>
    <row r="788" customFormat="1"/>
    <row r="789" customFormat="1"/>
    <row r="790" customFormat="1"/>
    <row r="791" customFormat="1"/>
    <row r="792" customFormat="1"/>
    <row r="793" customFormat="1"/>
    <row r="794" customFormat="1"/>
    <row r="795" customFormat="1"/>
    <row r="796" customFormat="1"/>
    <row r="797" customFormat="1"/>
    <row r="798" customFormat="1"/>
    <row r="799" customFormat="1"/>
    <row r="800" customFormat="1"/>
    <row r="801" customFormat="1"/>
    <row r="802" customFormat="1"/>
    <row r="803" customFormat="1"/>
    <row r="804" customFormat="1"/>
    <row r="805" customFormat="1"/>
    <row r="806" customFormat="1"/>
    <row r="807" customFormat="1"/>
    <row r="808" customFormat="1"/>
    <row r="809" customFormat="1"/>
    <row r="810" customFormat="1"/>
    <row r="811" customFormat="1"/>
    <row r="812" customFormat="1"/>
    <row r="813" customFormat="1"/>
    <row r="814" customFormat="1"/>
    <row r="815" customFormat="1"/>
    <row r="816" customFormat="1"/>
    <row r="817" customFormat="1"/>
    <row r="818" customFormat="1"/>
    <row r="819" customFormat="1"/>
    <row r="820" customFormat="1"/>
    <row r="821" customFormat="1"/>
    <row r="822" customFormat="1"/>
    <row r="823" customFormat="1"/>
    <row r="824" customFormat="1"/>
    <row r="825" customFormat="1"/>
    <row r="826" customFormat="1"/>
    <row r="827" customFormat="1"/>
    <row r="828" customFormat="1"/>
    <row r="829" customFormat="1"/>
    <row r="830" customFormat="1"/>
    <row r="831" customFormat="1"/>
    <row r="832" customFormat="1"/>
    <row r="833" customFormat="1"/>
    <row r="834" customFormat="1"/>
    <row r="835" customFormat="1"/>
    <row r="836" customFormat="1"/>
    <row r="837" customFormat="1"/>
    <row r="838" customFormat="1"/>
    <row r="839" customFormat="1"/>
    <row r="840" customFormat="1"/>
    <row r="841" customFormat="1"/>
    <row r="842" customFormat="1"/>
    <row r="843" customFormat="1"/>
    <row r="844" customFormat="1"/>
    <row r="845" customFormat="1"/>
    <row r="846" customFormat="1"/>
    <row r="847" customFormat="1"/>
    <row r="848" customFormat="1"/>
    <row r="849" customFormat="1"/>
    <row r="850" customFormat="1"/>
    <row r="851" customFormat="1"/>
    <row r="852" customFormat="1"/>
    <row r="853" customFormat="1"/>
    <row r="854" customFormat="1"/>
    <row r="855" customFormat="1"/>
    <row r="856" customFormat="1"/>
    <row r="857" customFormat="1"/>
    <row r="858" customFormat="1"/>
    <row r="859" customFormat="1"/>
    <row r="860" customFormat="1"/>
    <row r="861" customFormat="1"/>
    <row r="862" customFormat="1"/>
    <row r="863" customFormat="1"/>
    <row r="864" customFormat="1"/>
    <row r="865" customFormat="1"/>
    <row r="866" customFormat="1"/>
  </sheetData>
  <sheetProtection algorithmName="SHA-512" hashValue="SwZwAmRrZUQ1cGo8EoMYQ5y3w9Rn1LywQL6yxZTtgwilP3uSCcDC2fqgcAEH8qv47FxrxRsPY/AuL31H6O6xRg==" saltValue="/tzWcHFA8U+u/uoE5our9g==" spinCount="100000" sheet="1" objects="1" scenarios="1"/>
  <mergeCells count="2">
    <mergeCell ref="B18:B21"/>
    <mergeCell ref="B29:C29"/>
  </mergeCells>
  <pageMargins left="0.511811024" right="0.511811024" top="0.78740157499999996" bottom="0.78740157499999996" header="0.31496062000000002" footer="0.31496062000000002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ORÇAMENTO</vt:lpstr>
      <vt:lpstr>CRONOGRAMA</vt:lpstr>
      <vt:lpstr>BDI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engenharia3</cp:lastModifiedBy>
  <cp:lastPrinted>2021-08-27T16:26:01Z</cp:lastPrinted>
  <dcterms:created xsi:type="dcterms:W3CDTF">2013-05-17T17:26:46Z</dcterms:created>
  <dcterms:modified xsi:type="dcterms:W3CDTF">2024-11-08T21:15:48Z</dcterms:modified>
</cp:coreProperties>
</file>